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8800" windowHeight="11020" firstSheet="3" activeTab="3"/>
  </bookViews>
  <sheets>
    <sheet name="General Information" sheetId="1" r:id="rId1"/>
    <sheet name="Instructions" sheetId="2" r:id="rId2"/>
    <sheet name="STD" sheetId="3" r:id="rId3"/>
    <sheet name="Ref CTRL" sheetId="4" r:id="rId4"/>
    <sheet name="Chemical, PC of NAC" sheetId="5" r:id="rId5"/>
    <sheet name="Chemical, PC of NAL" sheetId="6" r:id="rId6"/>
    <sheet name="Co-elution CTRL" sheetId="7" r:id="rId7"/>
    <sheet name="Mean Depl. of NAC, NAL" sheetId="8" r:id="rId8"/>
  </sheets>
  <definedNames>
    <definedName name="_xlnm.Print_Area" localSheetId="4">'Chemical, PC of NAC'!$A$1:$AC$77</definedName>
    <definedName name="_xlnm.Print_Area" localSheetId="1">'Instructions'!$A$1:$F$31</definedName>
    <definedName name="_xlnm.Print_Area" localSheetId="7">'Mean Depl. of NAC, NAL'!$A$1:$M$38</definedName>
    <definedName name="_xlnm.Print_Area" localSheetId="3">'Ref CTRL'!$A$1:$U$59</definedName>
    <definedName name="_xlnm.Print_Area" localSheetId="2">'STD'!$A$1:$U$38</definedName>
    <definedName name="_xlnm.Print_Titles" localSheetId="4">'Chemical, PC of NAC'!$2:$4</definedName>
    <definedName name="_xlnm.Print_Titles" localSheetId="5">'Chemical, PC of NAL'!$2:$4</definedName>
    <definedName name="_xlnm.Print_Titles" localSheetId="6">'Co-elution CTRL'!$2:$4</definedName>
    <definedName name="_xlnm.Print_Titles" localSheetId="7">'Mean Depl. of NAC, NAL'!$2:$4</definedName>
    <definedName name="_xlnm.Print_Titles" localSheetId="3">'Ref CTRL'!$2:$3</definedName>
    <definedName name="_xlnm.Print_Titles" localSheetId="2">'STD'!$2:$4</definedName>
  </definedNames>
  <calcPr fullCalcOnLoad="1"/>
</workbook>
</file>

<file path=xl/sharedStrings.xml><?xml version="1.0" encoding="utf-8"?>
<sst xmlns="http://schemas.openxmlformats.org/spreadsheetml/2006/main" count="1034" uniqueCount="190">
  <si>
    <t>Vehicle</t>
  </si>
  <si>
    <t>Code</t>
  </si>
  <si>
    <t>mean</t>
  </si>
  <si>
    <t>SD</t>
  </si>
  <si>
    <t>STANDARD</t>
  </si>
  <si>
    <t>Conc/
replicate</t>
  </si>
  <si>
    <t>REF CTRL A</t>
  </si>
  <si>
    <t>CO-ELUTION CTRL</t>
  </si>
  <si>
    <t>REF CTRL B</t>
  </si>
  <si>
    <t>REF CTRL C</t>
  </si>
  <si>
    <t>POSITIVE CONTROL</t>
  </si>
  <si>
    <t>CHEMICAL 2</t>
  </si>
  <si>
    <t>CHEMICAL 3</t>
  </si>
  <si>
    <t>r1</t>
  </si>
  <si>
    <t>r2</t>
  </si>
  <si>
    <t>r3</t>
  </si>
  <si>
    <t>r4</t>
  </si>
  <si>
    <t>r5</t>
  </si>
  <si>
    <t>r6</t>
  </si>
  <si>
    <t>xx</t>
  </si>
  <si>
    <t>CV</t>
  </si>
  <si>
    <t>Peak Area</t>
  </si>
  <si>
    <t>Precipitates</t>
  </si>
  <si>
    <t>Y/N</t>
  </si>
  <si>
    <t>Co-elution</t>
  </si>
  <si>
    <t>STD1</t>
  </si>
  <si>
    <t>STD2</t>
  </si>
  <si>
    <t>STD3</t>
  </si>
  <si>
    <t>STD4</t>
  </si>
  <si>
    <t>STD5</t>
  </si>
  <si>
    <t>STD6</t>
  </si>
  <si>
    <t>Tick the row where there is a "Y" at co-elution.</t>
  </si>
  <si>
    <t>Chem 1</t>
  </si>
  <si>
    <t>Chem 2</t>
  </si>
  <si>
    <t>Acetonitrile</t>
  </si>
  <si>
    <t>Criterion</t>
  </si>
  <si>
    <t>Criterion met?</t>
  </si>
  <si>
    <t>Chem 3</t>
  </si>
  <si>
    <t>Chem 4</t>
  </si>
  <si>
    <t>Chem 5</t>
  </si>
  <si>
    <t>Chem 6</t>
  </si>
  <si>
    <t>Chem 7</t>
  </si>
  <si>
    <t>Chem 8</t>
  </si>
  <si>
    <t>Chem 9</t>
  </si>
  <si>
    <t>Chem 10</t>
  </si>
  <si>
    <t>Chem 11</t>
  </si>
  <si>
    <t>Chem 12</t>
  </si>
  <si>
    <t>Chem 13</t>
  </si>
  <si>
    <t>Chem 14</t>
  </si>
  <si>
    <t>Chem 15</t>
  </si>
  <si>
    <t>Chem 16</t>
  </si>
  <si>
    <t>Chem 17</t>
  </si>
  <si>
    <t>CHEMICAL 4</t>
  </si>
  <si>
    <t>CHEMICAL 5</t>
  </si>
  <si>
    <t>CHEMICAL 6</t>
  </si>
  <si>
    <t>CHEMICAL 7</t>
  </si>
  <si>
    <t>CHEMICAL 8</t>
  </si>
  <si>
    <t>CHEMICAL 9</t>
  </si>
  <si>
    <t>CHEMICAL 10</t>
  </si>
  <si>
    <t>CHEMICAL 11</t>
  </si>
  <si>
    <t>CHEMICAL 12</t>
  </si>
  <si>
    <t>CHEMICAL 13</t>
  </si>
  <si>
    <t>CHEMICAL 14</t>
  </si>
  <si>
    <t>CHEMICAL 15</t>
  </si>
  <si>
    <t>CHEMICAL 16</t>
  </si>
  <si>
    <t>CHEMICAL 17</t>
  </si>
  <si>
    <t>Laboratory</t>
  </si>
  <si>
    <t>Technician</t>
  </si>
  <si>
    <t>Treatment date</t>
  </si>
  <si>
    <t>Chemicals solubilization:</t>
  </si>
  <si>
    <t>Chemical code</t>
  </si>
  <si>
    <t>Solvent used</t>
  </si>
  <si>
    <t>Enter any comment or observations made during the run in the following section:</t>
  </si>
  <si>
    <t>(if needed)</t>
  </si>
  <si>
    <r>
      <t>Peak Area at 2</t>
    </r>
    <r>
      <rPr>
        <sz val="10"/>
        <rFont val="Arial"/>
        <family val="2"/>
      </rPr>
      <t>81</t>
    </r>
    <r>
      <rPr>
        <sz val="10"/>
        <rFont val="Arial"/>
        <family val="2"/>
      </rPr>
      <t xml:space="preserve"> nm</t>
    </r>
  </si>
  <si>
    <r>
      <t>N</t>
    </r>
    <r>
      <rPr>
        <b/>
        <sz val="10"/>
        <rFont val="Arial"/>
        <family val="2"/>
      </rPr>
      <t>AC</t>
    </r>
  </si>
  <si>
    <r>
      <t>N</t>
    </r>
    <r>
      <rPr>
        <sz val="10"/>
        <rFont val="Arial"/>
        <family val="2"/>
      </rPr>
      <t>AC</t>
    </r>
    <r>
      <rPr>
        <sz val="10"/>
        <rFont val="Arial"/>
        <family val="2"/>
      </rPr>
      <t>: r2 &gt; 0,99</t>
    </r>
  </si>
  <si>
    <r>
      <t>N</t>
    </r>
    <r>
      <rPr>
        <sz val="10"/>
        <rFont val="Arial"/>
        <family val="2"/>
      </rPr>
      <t>AC</t>
    </r>
    <r>
      <rPr>
        <sz val="10"/>
        <rFont val="Arial"/>
        <family val="2"/>
      </rPr>
      <t xml:space="preserve"> R2</t>
    </r>
  </si>
  <si>
    <r>
      <t>N</t>
    </r>
    <r>
      <rPr>
        <sz val="10"/>
        <rFont val="Arial"/>
        <family val="2"/>
      </rPr>
      <t>AC</t>
    </r>
    <r>
      <rPr>
        <sz val="10"/>
        <rFont val="Arial"/>
        <family val="2"/>
      </rPr>
      <t xml:space="preserve"> Intercept</t>
    </r>
  </si>
  <si>
    <r>
      <t>N</t>
    </r>
    <r>
      <rPr>
        <sz val="10"/>
        <rFont val="Arial"/>
        <family val="2"/>
      </rPr>
      <t>AC</t>
    </r>
    <r>
      <rPr>
        <sz val="10"/>
        <rFont val="Arial"/>
        <family val="2"/>
      </rPr>
      <t xml:space="preserve"> Slope</t>
    </r>
  </si>
  <si>
    <t>NAC Concentration (μM)</t>
  </si>
  <si>
    <t>Peak Area at 281 nm</t>
  </si>
  <si>
    <t>xx</t>
  </si>
  <si>
    <r>
      <t>N</t>
    </r>
    <r>
      <rPr>
        <b/>
        <sz val="10"/>
        <rFont val="Arial"/>
        <family val="2"/>
      </rPr>
      <t>AC</t>
    </r>
  </si>
  <si>
    <r>
      <t>Peak Area at 2</t>
    </r>
    <r>
      <rPr>
        <sz val="10"/>
        <rFont val="Arial"/>
        <family val="2"/>
      </rPr>
      <t>81</t>
    </r>
    <r>
      <rPr>
        <sz val="10"/>
        <rFont val="Arial"/>
        <family val="2"/>
      </rPr>
      <t xml:space="preserve"> nm</t>
    </r>
  </si>
  <si>
    <t>NAC Concentration (μM)</t>
  </si>
  <si>
    <r>
      <t>N</t>
    </r>
    <r>
      <rPr>
        <sz val="10"/>
        <rFont val="Arial"/>
        <family val="2"/>
      </rPr>
      <t>AC</t>
    </r>
    <r>
      <rPr>
        <sz val="10"/>
        <rFont val="Arial"/>
        <family val="2"/>
      </rPr>
      <t xml:space="preserve"> Depletion (%)</t>
    </r>
  </si>
  <si>
    <r>
      <t xml:space="preserve">CORRECTED </t>
    </r>
    <r>
      <rPr>
        <sz val="10"/>
        <rFont val="Arial"/>
        <family val="2"/>
      </rPr>
      <t>NAC</t>
    </r>
    <r>
      <rPr>
        <sz val="10"/>
        <rFont val="Arial"/>
        <family val="2"/>
      </rPr>
      <t xml:space="preserve"> Depletion (%)</t>
    </r>
  </si>
  <si>
    <r>
      <t>N</t>
    </r>
    <r>
      <rPr>
        <b/>
        <sz val="10"/>
        <rFont val="Arial"/>
        <family val="2"/>
      </rPr>
      <t>AC</t>
    </r>
    <r>
      <rPr>
        <b/>
        <sz val="10"/>
        <rFont val="Arial"/>
        <family val="2"/>
      </rPr>
      <t xml:space="preserve"> Conc</t>
    </r>
  </si>
  <si>
    <r>
      <t>N</t>
    </r>
    <r>
      <rPr>
        <b/>
        <sz val="10"/>
        <rFont val="Arial"/>
        <family val="2"/>
      </rPr>
      <t>AC</t>
    </r>
    <r>
      <rPr>
        <b/>
        <sz val="10"/>
        <rFont val="Arial"/>
        <family val="2"/>
      </rPr>
      <t xml:space="preserve"> Depl.</t>
    </r>
  </si>
  <si>
    <t>Absorbs at 281 nm</t>
  </si>
  <si>
    <t>If available: Peak Area at 291 nm</t>
  </si>
  <si>
    <t>281/291 ratio</t>
  </si>
  <si>
    <r>
      <t>SD % Depl NAC</t>
    </r>
    <r>
      <rPr>
        <sz val="10"/>
        <rFont val="Arial"/>
        <family val="2"/>
      </rPr>
      <t xml:space="preserve"> &lt; 1</t>
    </r>
    <r>
      <rPr>
        <sz val="10"/>
        <rFont val="Arial"/>
        <family val="2"/>
      </rPr>
      <t>0</t>
    </r>
  </si>
  <si>
    <t>5% DMSO/acetonitrile</t>
  </si>
  <si>
    <r>
      <t>Blank</t>
    </r>
    <r>
      <rPr>
        <sz val="10"/>
        <rFont val="Arial"/>
        <family val="2"/>
      </rPr>
      <t xml:space="preserve">
(Dil Buff</t>
    </r>
    <r>
      <rPr>
        <sz val="10"/>
        <rFont val="Arial"/>
        <family val="2"/>
      </rPr>
      <t>)</t>
    </r>
  </si>
  <si>
    <t>NAL</t>
  </si>
  <si>
    <t>NAL Concentration (μM)</t>
  </si>
  <si>
    <t>NAL R2</t>
  </si>
  <si>
    <t>NAL Intercept</t>
  </si>
  <si>
    <t>NAL: r2 &gt; 0,99</t>
  </si>
  <si>
    <t>NAL Slope</t>
  </si>
  <si>
    <r>
      <t>N</t>
    </r>
    <r>
      <rPr>
        <b/>
        <sz val="10"/>
        <rFont val="Arial"/>
        <family val="2"/>
      </rPr>
      <t>AL</t>
    </r>
  </si>
  <si>
    <r>
      <t>Peak Area at 2</t>
    </r>
    <r>
      <rPr>
        <sz val="10"/>
        <rFont val="Arial"/>
        <family val="2"/>
      </rPr>
      <t>81</t>
    </r>
    <r>
      <rPr>
        <sz val="10"/>
        <rFont val="Arial"/>
        <family val="2"/>
      </rPr>
      <t xml:space="preserve"> nm</t>
    </r>
  </si>
  <si>
    <t>NAC Concentration (μM)</t>
  </si>
  <si>
    <r>
      <t>N</t>
    </r>
    <r>
      <rPr>
        <b/>
        <sz val="10"/>
        <rFont val="Arial"/>
        <family val="2"/>
      </rPr>
      <t>AC</t>
    </r>
    <r>
      <rPr>
        <b/>
        <sz val="10"/>
        <rFont val="Arial"/>
        <family val="2"/>
      </rPr>
      <t xml:space="preserve"> Conc</t>
    </r>
  </si>
  <si>
    <t>281/291 ratio</t>
  </si>
  <si>
    <t>Peak Area CV ctrl B + ctrl C (ACN)  &lt; 10% - NAC</t>
  </si>
  <si>
    <t>Acetonitrile</t>
  </si>
  <si>
    <t>Peak Area CV ctrl C &lt; 10% - NAC</t>
  </si>
  <si>
    <r>
      <t>(</t>
    </r>
    <r>
      <rPr>
        <sz val="10"/>
        <rFont val="Arial"/>
        <family val="2"/>
      </rPr>
      <t>ACN)</t>
    </r>
  </si>
  <si>
    <r>
      <t>x</t>
    </r>
    <r>
      <rPr>
        <sz val="10"/>
        <rFont val="Arial"/>
        <family val="2"/>
      </rPr>
      <t>x</t>
    </r>
  </si>
  <si>
    <r>
      <t>5</t>
    </r>
    <r>
      <rPr>
        <sz val="10"/>
        <rFont val="Arial"/>
        <family val="2"/>
      </rPr>
      <t>%DMSO/acetonitrile</t>
    </r>
  </si>
  <si>
    <t>5% DMSO/acetonitrile</t>
  </si>
  <si>
    <t>Water</t>
  </si>
  <si>
    <t>Water</t>
  </si>
  <si>
    <t>Acetone</t>
  </si>
  <si>
    <t>Acetone</t>
  </si>
  <si>
    <t>NAC</t>
  </si>
  <si>
    <t>NAC</t>
  </si>
  <si>
    <t>NAL</t>
  </si>
  <si>
    <t>input "Y" or "N"</t>
  </si>
  <si>
    <r>
      <t>N</t>
    </r>
    <r>
      <rPr>
        <b/>
        <sz val="10"/>
        <rFont val="Arial"/>
        <family val="2"/>
      </rPr>
      <t>AL</t>
    </r>
  </si>
  <si>
    <t>If available: Peak Area at 291 nm</t>
  </si>
  <si>
    <t>281/291 ratio</t>
  </si>
  <si>
    <r>
      <t>NAL</t>
    </r>
    <r>
      <rPr>
        <sz val="10"/>
        <rFont val="Arial"/>
        <family val="2"/>
      </rPr>
      <t xml:space="preserve"> Concentration (μM)</t>
    </r>
  </si>
  <si>
    <r>
      <t>N</t>
    </r>
    <r>
      <rPr>
        <sz val="10"/>
        <rFont val="Arial"/>
        <family val="2"/>
      </rPr>
      <t>AL</t>
    </r>
    <r>
      <rPr>
        <sz val="10"/>
        <rFont val="Arial"/>
        <family val="2"/>
      </rPr>
      <t xml:space="preserve"> Depletion (%)</t>
    </r>
  </si>
  <si>
    <r>
      <t xml:space="preserve">CORRECTED </t>
    </r>
    <r>
      <rPr>
        <sz val="10"/>
        <rFont val="Arial"/>
        <family val="2"/>
      </rPr>
      <t>NAL</t>
    </r>
    <r>
      <rPr>
        <sz val="10"/>
        <rFont val="Arial"/>
        <family val="2"/>
      </rPr>
      <t xml:space="preserve"> Depletion (%)</t>
    </r>
  </si>
  <si>
    <r>
      <t>N</t>
    </r>
    <r>
      <rPr>
        <b/>
        <sz val="10"/>
        <rFont val="Arial"/>
        <family val="2"/>
      </rPr>
      <t>AL</t>
    </r>
    <r>
      <rPr>
        <b/>
        <sz val="10"/>
        <rFont val="Arial"/>
        <family val="2"/>
      </rPr>
      <t xml:space="preserve"> Conc</t>
    </r>
  </si>
  <si>
    <r>
      <t>N</t>
    </r>
    <r>
      <rPr>
        <b/>
        <sz val="10"/>
        <rFont val="Arial"/>
        <family val="2"/>
      </rPr>
      <t>AL</t>
    </r>
    <r>
      <rPr>
        <b/>
        <sz val="10"/>
        <rFont val="Arial"/>
        <family val="2"/>
      </rPr>
      <t xml:space="preserve"> Depl.</t>
    </r>
  </si>
  <si>
    <r>
      <t>SD % Depl NAL</t>
    </r>
    <r>
      <rPr>
        <sz val="10"/>
        <rFont val="Arial"/>
        <family val="2"/>
      </rPr>
      <t xml:space="preserve"> &lt; 1</t>
    </r>
    <r>
      <rPr>
        <sz val="10"/>
        <rFont val="Arial"/>
        <family val="2"/>
      </rPr>
      <t>0</t>
    </r>
  </si>
  <si>
    <t>Criterion met?</t>
  </si>
  <si>
    <t>NAC-only Prediction Model</t>
  </si>
  <si>
    <r>
      <t>N</t>
    </r>
    <r>
      <rPr>
        <sz val="10"/>
        <rFont val="Arial"/>
        <family val="2"/>
      </rPr>
      <t>AL</t>
    </r>
    <r>
      <rPr>
        <sz val="10"/>
        <rFont val="Arial"/>
        <family val="2"/>
      </rPr>
      <t xml:space="preserve"> Depletion (%)</t>
    </r>
  </si>
  <si>
    <r>
      <t>NAC</t>
    </r>
    <r>
      <rPr>
        <sz val="10"/>
        <rFont val="Arial"/>
        <family val="2"/>
      </rPr>
      <t xml:space="preserve"> Depletion (%)</t>
    </r>
  </si>
  <si>
    <t>Mean Depletion (%)</t>
  </si>
  <si>
    <t>Judge</t>
  </si>
  <si>
    <t>code:</t>
  </si>
  <si>
    <t>CHEMICAL 1</t>
  </si>
  <si>
    <t>CHEMICAL 1</t>
  </si>
  <si>
    <t>Solvent</t>
  </si>
  <si>
    <t>CHEMICAL 2</t>
  </si>
  <si>
    <t>CHEMICAL 3</t>
  </si>
  <si>
    <t>CHEMICAL 4</t>
  </si>
  <si>
    <t>CHEMICAL 5</t>
  </si>
  <si>
    <t>CHEMICAL 6</t>
  </si>
  <si>
    <t>CHEMICAL 7</t>
  </si>
  <si>
    <t>CHEMICAL 8</t>
  </si>
  <si>
    <t>CHEMICAL 9</t>
  </si>
  <si>
    <t>CHEMICAL 10</t>
  </si>
  <si>
    <t>CHEMICAL 11</t>
  </si>
  <si>
    <t>CHEMICAL 12</t>
  </si>
  <si>
    <t>CHEMICAL 13</t>
  </si>
  <si>
    <t>CHEMICAL 14</t>
  </si>
  <si>
    <t>CHEMICAL 15</t>
  </si>
  <si>
    <t>CHEMICAL 16</t>
  </si>
  <si>
    <t>CHEMICAL 17</t>
  </si>
  <si>
    <t>NAC/NAL Prediction Model</t>
  </si>
  <si>
    <t>Peak Area CV ctrl B + ctrl C (ACN)  &lt; 10% - NAL</t>
  </si>
  <si>
    <t>Peak Area CV ctrl C &lt; 10% - NAL</t>
  </si>
  <si>
    <t>Phenylacetaldehyde</t>
  </si>
  <si>
    <t>Code</t>
  </si>
  <si>
    <t>Centrif.</t>
  </si>
  <si>
    <t>Precipitates</t>
  </si>
  <si>
    <t>Centrif.</t>
  </si>
  <si>
    <t>Absorbs at 281 nm</t>
  </si>
  <si>
    <t>Retent. Time similar to NAC</t>
  </si>
  <si>
    <t>Retent. Time similar to NAL</t>
  </si>
  <si>
    <t>Co-elution</t>
  </si>
  <si>
    <t>evaluable</t>
  </si>
  <si>
    <t>Using NAC-only Prediction Model</t>
  </si>
  <si>
    <r>
      <t>x</t>
    </r>
    <r>
      <rPr>
        <sz val="10"/>
        <rFont val="Arial"/>
        <family val="2"/>
      </rPr>
      <t>x</t>
    </r>
  </si>
  <si>
    <t>xx</t>
  </si>
  <si>
    <t>xx</t>
  </si>
  <si>
    <t>xx</t>
  </si>
  <si>
    <t>xx</t>
  </si>
  <si>
    <t>xx</t>
  </si>
  <si>
    <t>xx</t>
  </si>
  <si>
    <t>xx</t>
  </si>
  <si>
    <t>Y/N</t>
  </si>
  <si>
    <t>Y/N</t>
  </si>
  <si>
    <r>
      <t>Range Mean Conc NAC</t>
    </r>
    <r>
      <rPr>
        <sz val="10"/>
        <rFont val="Arial"/>
        <family val="2"/>
      </rPr>
      <t xml:space="preserve"> [</t>
    </r>
    <r>
      <rPr>
        <sz val="10"/>
        <rFont val="Arial"/>
        <family val="2"/>
      </rPr>
      <t>3.2</t>
    </r>
    <r>
      <rPr>
        <sz val="10"/>
        <rFont val="Arial"/>
        <family val="2"/>
      </rPr>
      <t xml:space="preserve"> to </t>
    </r>
    <r>
      <rPr>
        <sz val="10"/>
        <rFont val="Arial"/>
        <family val="2"/>
      </rPr>
      <t>4.4</t>
    </r>
    <r>
      <rPr>
        <sz val="10"/>
        <rFont val="Arial"/>
        <family val="2"/>
      </rPr>
      <t>]</t>
    </r>
  </si>
  <si>
    <t>Range Mean Conc NAL [3.2 to 4.4]</t>
  </si>
  <si>
    <t>Experimental Number</t>
  </si>
  <si>
    <t>COMMENTS:</t>
  </si>
  <si>
    <t>Vehicle</t>
  </si>
  <si>
    <r>
      <t>6 &lt; Mean % Depl NAC</t>
    </r>
    <r>
      <rPr>
        <sz val="10"/>
        <rFont val="Arial"/>
        <family val="2"/>
      </rPr>
      <t xml:space="preserve"> &lt; </t>
    </r>
    <r>
      <rPr>
        <sz val="10"/>
        <rFont val="Arial"/>
        <family val="2"/>
      </rPr>
      <t>30</t>
    </r>
  </si>
  <si>
    <r>
      <t>75 &lt; Mean % Depl NAL</t>
    </r>
    <r>
      <rPr>
        <sz val="10"/>
        <rFont val="Arial"/>
        <family val="2"/>
      </rPr>
      <t xml:space="preserve"> &lt; </t>
    </r>
    <r>
      <rPr>
        <sz val="10"/>
        <rFont val="Arial"/>
        <family val="2"/>
      </rPr>
      <t>100</t>
    </r>
  </si>
  <si>
    <r>
      <t>A</t>
    </r>
    <r>
      <rPr>
        <sz val="10"/>
        <rFont val="Arial"/>
        <family val="2"/>
      </rPr>
      <t xml:space="preserve">dditional testing </t>
    </r>
    <r>
      <rPr>
        <sz val="10"/>
        <rFont val="Arial"/>
        <family val="2"/>
      </rPr>
      <t>is</t>
    </r>
    <r>
      <rPr>
        <sz val="10"/>
        <rFont val="Arial"/>
        <family val="2"/>
      </rPr>
      <t xml:space="preserve">
necessary</t>
    </r>
    <r>
      <rPr>
        <sz val="10"/>
        <rFont val="Arial"/>
        <family val="2"/>
      </rPr>
      <t xml:space="preserve"> when NAC/NAL Prediction Model is used</t>
    </r>
  </si>
  <si>
    <r>
      <t>A</t>
    </r>
    <r>
      <rPr>
        <sz val="10"/>
        <rFont val="Arial"/>
        <family val="2"/>
      </rPr>
      <t xml:space="preserve">dditional testing </t>
    </r>
    <r>
      <rPr>
        <sz val="10"/>
        <rFont val="Arial"/>
        <family val="2"/>
      </rPr>
      <t>is</t>
    </r>
    <r>
      <rPr>
        <sz val="10"/>
        <rFont val="Arial"/>
        <family val="2"/>
      </rPr>
      <t xml:space="preserve">
necessary</t>
    </r>
    <r>
      <rPr>
        <sz val="10"/>
        <rFont val="Arial"/>
        <family val="2"/>
      </rPr>
      <t xml:space="preserve"> when NAC-only Prediction Model is used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</si>
</sst>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 "/>
    <numFmt numFmtId="202" formatCode="0.0_);[Red]\(0.0\)"/>
    <numFmt numFmtId="203" formatCode="0.0_ "/>
    <numFmt numFmtId="204" formatCode="0.00_);[Red]\(0.00\)"/>
    <numFmt numFmtId="205" formatCode="0.000_ "/>
    <numFmt numFmtId="206" formatCode="0_);[Red]\(0\)"/>
    <numFmt numFmtId="207" formatCode="0_ "/>
  </numFmts>
  <fonts count="45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Solvent"/>
      <family val="2"/>
    </font>
    <font>
      <sz val="10.25"/>
      <color indexed="8"/>
      <name val="Arial"/>
      <family val="2"/>
    </font>
    <font>
      <sz val="10"/>
      <color indexed="8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6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96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96" fontId="0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19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35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4" xfId="0" applyFill="1" applyBorder="1" applyAlignment="1">
      <alignment vertical="center" wrapText="1"/>
    </xf>
    <xf numFmtId="201" fontId="0" fillId="0" borderId="19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horizontal="center" vertical="center"/>
    </xf>
    <xf numFmtId="203" fontId="0" fillId="35" borderId="11" xfId="0" applyNumberFormat="1" applyFont="1" applyFill="1" applyBorder="1" applyAlignment="1">
      <alignment vertical="center"/>
    </xf>
    <xf numFmtId="203" fontId="0" fillId="35" borderId="15" xfId="0" applyNumberFormat="1" applyFont="1" applyFill="1" applyBorder="1" applyAlignment="1">
      <alignment horizontal="center" vertical="center"/>
    </xf>
    <xf numFmtId="203" fontId="0" fillId="35" borderId="19" xfId="0" applyNumberFormat="1" applyFont="1" applyFill="1" applyBorder="1" applyAlignment="1">
      <alignment horizontal="center" vertical="center"/>
    </xf>
    <xf numFmtId="203" fontId="0" fillId="0" borderId="19" xfId="0" applyNumberFormat="1" applyFont="1" applyFill="1" applyBorder="1" applyAlignment="1">
      <alignment horizontal="center" vertical="center"/>
    </xf>
    <xf numFmtId="203" fontId="0" fillId="0" borderId="11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vertical="center"/>
    </xf>
    <xf numFmtId="201" fontId="0" fillId="0" borderId="11" xfId="0" applyNumberFormat="1" applyFont="1" applyFill="1" applyBorder="1" applyAlignment="1">
      <alignment vertical="center"/>
    </xf>
    <xf numFmtId="203" fontId="0" fillId="0" borderId="11" xfId="0" applyNumberFormat="1" applyFont="1" applyFill="1" applyBorder="1" applyAlignment="1">
      <alignment vertical="center"/>
    </xf>
    <xf numFmtId="203" fontId="0" fillId="0" borderId="27" xfId="0" applyNumberFormat="1" applyFont="1" applyFill="1" applyBorder="1" applyAlignment="1">
      <alignment horizontal="center" vertical="center"/>
    </xf>
    <xf numFmtId="203" fontId="0" fillId="0" borderId="28" xfId="0" applyNumberFormat="1" applyFont="1" applyFill="1" applyBorder="1" applyAlignment="1">
      <alignment horizontal="center" vertical="center"/>
    </xf>
    <xf numFmtId="203" fontId="0" fillId="0" borderId="12" xfId="0" applyNumberFormat="1" applyFont="1" applyFill="1" applyBorder="1" applyAlignment="1">
      <alignment horizontal="center" vertical="center"/>
    </xf>
    <xf numFmtId="205" fontId="0" fillId="0" borderId="0" xfId="0" applyNumberFormat="1" applyFont="1" applyFill="1" applyBorder="1" applyAlignment="1">
      <alignment horizontal="center" vertical="center" wrapText="1"/>
    </xf>
    <xf numFmtId="205" fontId="0" fillId="0" borderId="0" xfId="0" applyNumberFormat="1" applyFont="1" applyFill="1" applyBorder="1" applyAlignment="1">
      <alignment vertical="center" wrapText="1"/>
    </xf>
    <xf numFmtId="201" fontId="0" fillId="0" borderId="0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205" fontId="0" fillId="0" borderId="0" xfId="0" applyNumberFormat="1" applyFont="1" applyFill="1" applyBorder="1" applyAlignment="1">
      <alignment horizontal="center" vertical="center" wrapText="1"/>
    </xf>
    <xf numFmtId="201" fontId="0" fillId="0" borderId="0" xfId="0" applyNumberFormat="1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196" fontId="0" fillId="0" borderId="31" xfId="0" applyNumberFormat="1" applyFill="1" applyBorder="1" applyAlignment="1" applyProtection="1">
      <alignment vertical="center" wrapText="1"/>
      <protection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 wrapText="1"/>
    </xf>
    <xf numFmtId="201" fontId="0" fillId="0" borderId="3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" fillId="36" borderId="29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 wrapText="1"/>
    </xf>
    <xf numFmtId="1" fontId="0" fillId="0" borderId="33" xfId="0" applyNumberFormat="1" applyFont="1" applyFill="1" applyBorder="1" applyAlignment="1" applyProtection="1">
      <alignment horizontal="center" vertical="center"/>
      <protection/>
    </xf>
    <xf numFmtId="1" fontId="0" fillId="0" borderId="39" xfId="0" applyNumberFormat="1" applyFont="1" applyFill="1" applyBorder="1" applyAlignment="1" applyProtection="1">
      <alignment horizontal="center" vertical="center"/>
      <protection/>
    </xf>
    <xf numFmtId="49" fontId="0" fillId="0" borderId="40" xfId="0" applyNumberFormat="1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>
      <alignment horizontal="left" vertical="center" wrapText="1"/>
    </xf>
    <xf numFmtId="49" fontId="0" fillId="0" borderId="33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left" vertical="center" wrapText="1"/>
    </xf>
    <xf numFmtId="0" fontId="0" fillId="0" borderId="44" xfId="0" applyBorder="1" applyAlignment="1">
      <alignment/>
    </xf>
    <xf numFmtId="1" fontId="0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vertical="center"/>
    </xf>
    <xf numFmtId="196" fontId="0" fillId="0" borderId="31" xfId="0" applyNumberFormat="1" applyFont="1" applyFill="1" applyBorder="1" applyAlignment="1" applyProtection="1">
      <alignment vertical="center"/>
      <protection/>
    </xf>
    <xf numFmtId="0" fontId="0" fillId="36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34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vertical="center"/>
    </xf>
    <xf numFmtId="0" fontId="0" fillId="33" borderId="47" xfId="0" applyFont="1" applyFill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201" fontId="0" fillId="0" borderId="0" xfId="0" applyNumberFormat="1" applyFont="1" applyFill="1" applyBorder="1" applyAlignment="1">
      <alignment horizontal="center" vertical="center"/>
    </xf>
    <xf numFmtId="203" fontId="0" fillId="35" borderId="0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" fontId="0" fillId="37" borderId="52" xfId="0" applyNumberFormat="1" applyFont="1" applyFill="1" applyBorder="1" applyAlignment="1">
      <alignment vertical="center"/>
    </xf>
    <xf numFmtId="1" fontId="0" fillId="37" borderId="53" xfId="0" applyNumberFormat="1" applyFont="1" applyFill="1" applyBorder="1" applyAlignment="1">
      <alignment vertical="center"/>
    </xf>
    <xf numFmtId="1" fontId="0" fillId="37" borderId="54" xfId="0" applyNumberFormat="1" applyFont="1" applyFill="1" applyBorder="1" applyAlignment="1">
      <alignment vertical="center"/>
    </xf>
    <xf numFmtId="1" fontId="0" fillId="37" borderId="1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36" borderId="29" xfId="0" applyFont="1" applyFill="1" applyBorder="1" applyAlignment="1">
      <alignment vertical="center" wrapText="1"/>
    </xf>
    <xf numFmtId="1" fontId="0" fillId="37" borderId="55" xfId="0" applyNumberFormat="1" applyFont="1" applyFill="1" applyBorder="1" applyAlignment="1">
      <alignment vertical="center"/>
    </xf>
    <xf numFmtId="1" fontId="0" fillId="37" borderId="56" xfId="0" applyNumberFormat="1" applyFont="1" applyFill="1" applyBorder="1" applyAlignment="1">
      <alignment vertical="center"/>
    </xf>
    <xf numFmtId="1" fontId="0" fillId="37" borderId="31" xfId="0" applyNumberFormat="1" applyFont="1" applyFill="1" applyBorder="1" applyAlignment="1">
      <alignment vertical="center"/>
    </xf>
    <xf numFmtId="1" fontId="0" fillId="37" borderId="57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6" borderId="49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58" xfId="0" applyFont="1" applyBorder="1" applyAlignment="1">
      <alignment vertical="center"/>
    </xf>
    <xf numFmtId="203" fontId="0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3" fillId="36" borderId="30" xfId="0" applyFont="1" applyFill="1" applyBorder="1" applyAlignment="1">
      <alignment vertical="center" wrapText="1"/>
    </xf>
    <xf numFmtId="0" fontId="0" fillId="0" borderId="59" xfId="0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36" borderId="28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1" fontId="0" fillId="33" borderId="52" xfId="0" applyNumberFormat="1" applyFont="1" applyFill="1" applyBorder="1" applyAlignment="1">
      <alignment horizontal="center" vertical="center"/>
    </xf>
    <xf numFmtId="1" fontId="0" fillId="33" borderId="53" xfId="0" applyNumberFormat="1" applyFont="1" applyFill="1" applyBorder="1" applyAlignment="1">
      <alignment horizontal="center" vertical="center"/>
    </xf>
    <xf numFmtId="203" fontId="0" fillId="0" borderId="6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33" borderId="4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49" fontId="0" fillId="0" borderId="26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>
      <alignment vertical="center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vertical="center"/>
    </xf>
    <xf numFmtId="0" fontId="0" fillId="0" borderId="65" xfId="0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>
      <alignment vertical="center"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>
      <alignment vertical="center"/>
    </xf>
    <xf numFmtId="49" fontId="0" fillId="0" borderId="69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/>
    </xf>
    <xf numFmtId="49" fontId="0" fillId="0" borderId="70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 wrapText="1"/>
    </xf>
    <xf numFmtId="0" fontId="0" fillId="36" borderId="2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62" xfId="0" applyFont="1" applyFill="1" applyBorder="1" applyAlignment="1">
      <alignment vertical="center"/>
    </xf>
    <xf numFmtId="201" fontId="0" fillId="0" borderId="47" xfId="0" applyNumberFormat="1" applyFont="1" applyFill="1" applyBorder="1" applyAlignment="1">
      <alignment vertical="center"/>
    </xf>
    <xf numFmtId="201" fontId="0" fillId="0" borderId="46" xfId="0" applyNumberFormat="1" applyFont="1" applyFill="1" applyBorder="1" applyAlignment="1">
      <alignment vertical="center"/>
    </xf>
    <xf numFmtId="201" fontId="0" fillId="0" borderId="48" xfId="0" applyNumberFormat="1" applyFont="1" applyFill="1" applyBorder="1" applyAlignment="1">
      <alignment vertical="center"/>
    </xf>
    <xf numFmtId="201" fontId="0" fillId="0" borderId="50" xfId="0" applyNumberFormat="1" applyFont="1" applyFill="1" applyBorder="1" applyAlignment="1">
      <alignment vertical="center"/>
    </xf>
    <xf numFmtId="201" fontId="0" fillId="0" borderId="49" xfId="0" applyNumberFormat="1" applyFont="1" applyFill="1" applyBorder="1" applyAlignment="1">
      <alignment vertical="center"/>
    </xf>
    <xf numFmtId="201" fontId="0" fillId="0" borderId="51" xfId="0" applyNumberFormat="1" applyFont="1" applyFill="1" applyBorder="1" applyAlignment="1">
      <alignment vertical="center"/>
    </xf>
    <xf numFmtId="201" fontId="0" fillId="0" borderId="61" xfId="0" applyNumberFormat="1" applyFont="1" applyFill="1" applyBorder="1" applyAlignment="1">
      <alignment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0" fillId="34" borderId="45" xfId="0" applyNumberFormat="1" applyFont="1" applyFill="1" applyBorder="1" applyAlignment="1">
      <alignment horizontal="center" vertical="center"/>
    </xf>
    <xf numFmtId="49" fontId="0" fillId="34" borderId="19" xfId="0" applyNumberFormat="1" applyFont="1" applyFill="1" applyBorder="1" applyAlignment="1">
      <alignment horizontal="center" vertical="center"/>
    </xf>
    <xf numFmtId="49" fontId="0" fillId="34" borderId="24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24" xfId="0" applyNumberFormat="1" applyFont="1" applyFill="1" applyBorder="1" applyAlignment="1">
      <alignment vertical="center"/>
    </xf>
    <xf numFmtId="49" fontId="0" fillId="34" borderId="25" xfId="0" applyNumberFormat="1" applyFont="1" applyFill="1" applyBorder="1" applyAlignment="1">
      <alignment horizontal="center" vertical="center"/>
    </xf>
    <xf numFmtId="49" fontId="0" fillId="34" borderId="35" xfId="0" applyNumberFormat="1" applyFont="1" applyFill="1" applyBorder="1" applyAlignment="1">
      <alignment horizontal="center" vertical="center"/>
    </xf>
    <xf numFmtId="49" fontId="0" fillId="34" borderId="25" xfId="0" applyNumberFormat="1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vertical="center"/>
    </xf>
    <xf numFmtId="49" fontId="0" fillId="34" borderId="11" xfId="0" applyNumberFormat="1" applyFont="1" applyFill="1" applyBorder="1" applyAlignment="1">
      <alignment vertical="center"/>
    </xf>
    <xf numFmtId="49" fontId="0" fillId="34" borderId="49" xfId="0" applyNumberFormat="1" applyFont="1" applyFill="1" applyBorder="1" applyAlignment="1">
      <alignment vertical="center"/>
    </xf>
    <xf numFmtId="49" fontId="0" fillId="34" borderId="50" xfId="0" applyNumberFormat="1" applyFont="1" applyFill="1" applyBorder="1" applyAlignment="1">
      <alignment horizontal="center" vertical="center"/>
    </xf>
    <xf numFmtId="49" fontId="0" fillId="34" borderId="51" xfId="0" applyNumberFormat="1" applyFont="1" applyFill="1" applyBorder="1" applyAlignment="1">
      <alignment horizontal="center" vertical="center"/>
    </xf>
    <xf numFmtId="49" fontId="0" fillId="34" borderId="49" xfId="0" applyNumberFormat="1" applyFont="1" applyFill="1" applyBorder="1" applyAlignment="1">
      <alignment horizontal="center" vertical="center"/>
    </xf>
    <xf numFmtId="49" fontId="0" fillId="34" borderId="50" xfId="0" applyNumberFormat="1" applyFont="1" applyFill="1" applyBorder="1" applyAlignment="1">
      <alignment vertical="center"/>
    </xf>
    <xf numFmtId="49" fontId="0" fillId="34" borderId="61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72" xfId="0" applyFont="1" applyBorder="1" applyAlignment="1">
      <alignment vertical="center"/>
    </xf>
    <xf numFmtId="0" fontId="0" fillId="36" borderId="41" xfId="0" applyFont="1" applyFill="1" applyBorder="1" applyAlignment="1">
      <alignment vertical="center" wrapText="1"/>
    </xf>
    <xf numFmtId="1" fontId="0" fillId="37" borderId="50" xfId="0" applyNumberFormat="1" applyFont="1" applyFill="1" applyBorder="1" applyAlignment="1">
      <alignment vertical="center"/>
    </xf>
    <xf numFmtId="1" fontId="0" fillId="37" borderId="61" xfId="0" applyNumberFormat="1" applyFont="1" applyFill="1" applyBorder="1" applyAlignment="1">
      <alignment vertical="center"/>
    </xf>
    <xf numFmtId="0" fontId="3" fillId="0" borderId="7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8" fillId="38" borderId="75" xfId="0" applyFont="1" applyFill="1" applyBorder="1" applyAlignment="1">
      <alignment horizontal="left" vertical="top" readingOrder="1"/>
    </xf>
    <xf numFmtId="0" fontId="8" fillId="38" borderId="76" xfId="0" applyFont="1" applyFill="1" applyBorder="1" applyAlignment="1">
      <alignment horizontal="left" vertical="top" readingOrder="1"/>
    </xf>
    <xf numFmtId="0" fontId="8" fillId="38" borderId="77" xfId="0" applyFont="1" applyFill="1" applyBorder="1" applyAlignment="1">
      <alignment horizontal="left" vertical="top" readingOrder="1"/>
    </xf>
    <xf numFmtId="0" fontId="8" fillId="38" borderId="14" xfId="0" applyFont="1" applyFill="1" applyBorder="1" applyAlignment="1">
      <alignment horizontal="left" vertical="top" readingOrder="1"/>
    </xf>
    <xf numFmtId="0" fontId="8" fillId="38" borderId="0" xfId="0" applyFont="1" applyFill="1" applyBorder="1" applyAlignment="1">
      <alignment horizontal="left" vertical="top" readingOrder="1"/>
    </xf>
    <xf numFmtId="0" fontId="8" fillId="38" borderId="65" xfId="0" applyFont="1" applyFill="1" applyBorder="1" applyAlignment="1">
      <alignment horizontal="left" vertical="top" readingOrder="1"/>
    </xf>
    <xf numFmtId="0" fontId="8" fillId="38" borderId="16" xfId="0" applyFont="1" applyFill="1" applyBorder="1" applyAlignment="1">
      <alignment horizontal="left" vertical="top" readingOrder="1"/>
    </xf>
    <xf numFmtId="0" fontId="8" fillId="38" borderId="15" xfId="0" applyFont="1" applyFill="1" applyBorder="1" applyAlignment="1">
      <alignment horizontal="left" vertical="top" readingOrder="1"/>
    </xf>
    <xf numFmtId="0" fontId="8" fillId="38" borderId="66" xfId="0" applyFont="1" applyFill="1" applyBorder="1" applyAlignment="1">
      <alignment horizontal="left" vertical="top" readingOrder="1"/>
    </xf>
    <xf numFmtId="0" fontId="3" fillId="0" borderId="7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9" borderId="80" xfId="0" applyFont="1" applyFill="1" applyBorder="1" applyAlignment="1">
      <alignment horizontal="center" vertical="center"/>
    </xf>
    <xf numFmtId="0" fontId="3" fillId="39" borderId="81" xfId="0" applyFont="1" applyFill="1" applyBorder="1" applyAlignment="1">
      <alignment horizontal="center" vertical="center"/>
    </xf>
    <xf numFmtId="0" fontId="3" fillId="39" borderId="82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34" xfId="0" applyNumberFormat="1" applyFill="1" applyBorder="1" applyAlignment="1">
      <alignment horizontal="center" vertical="center"/>
    </xf>
    <xf numFmtId="0" fontId="0" fillId="34" borderId="36" xfId="0" applyNumberFormat="1" applyFill="1" applyBorder="1" applyAlignment="1">
      <alignment horizontal="center" vertical="center"/>
    </xf>
    <xf numFmtId="201" fontId="0" fillId="0" borderId="0" xfId="0" applyNumberFormat="1" applyFill="1" applyBorder="1" applyAlignment="1">
      <alignment horizontal="center" vertical="center" shrinkToFit="1"/>
    </xf>
    <xf numFmtId="201" fontId="0" fillId="0" borderId="30" xfId="0" applyNumberFormat="1" applyFill="1" applyBorder="1" applyAlignment="1">
      <alignment horizontal="center" vertical="center" shrinkToFit="1"/>
    </xf>
    <xf numFmtId="0" fontId="0" fillId="0" borderId="36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201" fontId="0" fillId="0" borderId="28" xfId="0" applyNumberFormat="1" applyFill="1" applyBorder="1" applyAlignment="1">
      <alignment horizontal="center" vertical="center" shrinkToFit="1"/>
    </xf>
    <xf numFmtId="0" fontId="3" fillId="39" borderId="83" xfId="0" applyFont="1" applyFill="1" applyBorder="1" applyAlignment="1">
      <alignment horizontal="center" vertical="center"/>
    </xf>
    <xf numFmtId="0" fontId="3" fillId="39" borderId="81" xfId="0" applyFont="1" applyFill="1" applyBorder="1" applyAlignment="1">
      <alignment horizontal="center" vertical="center"/>
    </xf>
    <xf numFmtId="0" fontId="3" fillId="39" borderId="8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0" xfId="0" applyNumberFormat="1" applyFill="1" applyBorder="1" applyAlignment="1">
      <alignment horizontal="center" vertical="center"/>
    </xf>
    <xf numFmtId="203" fontId="3" fillId="0" borderId="23" xfId="0" applyNumberFormat="1" applyFont="1" applyFill="1" applyBorder="1" applyAlignment="1">
      <alignment horizontal="center" vertical="center"/>
    </xf>
    <xf numFmtId="203" fontId="3" fillId="0" borderId="54" xfId="0" applyNumberFormat="1" applyFont="1" applyFill="1" applyBorder="1" applyAlignment="1">
      <alignment horizontal="center" vertical="center"/>
    </xf>
    <xf numFmtId="203" fontId="3" fillId="0" borderId="85" xfId="0" applyNumberFormat="1" applyFont="1" applyFill="1" applyBorder="1" applyAlignment="1">
      <alignment horizontal="center" vertical="center"/>
    </xf>
    <xf numFmtId="1" fontId="3" fillId="33" borderId="54" xfId="0" applyNumberFormat="1" applyFont="1" applyFill="1" applyBorder="1" applyAlignment="1">
      <alignment horizontal="center" vertical="center"/>
    </xf>
    <xf numFmtId="1" fontId="3" fillId="33" borderId="86" xfId="0" applyNumberFormat="1" applyFont="1" applyFill="1" applyBorder="1" applyAlignment="1">
      <alignment horizontal="center" vertical="center"/>
    </xf>
    <xf numFmtId="203" fontId="0" fillId="0" borderId="21" xfId="0" applyNumberFormat="1" applyFont="1" applyFill="1" applyBorder="1" applyAlignment="1">
      <alignment horizontal="center" vertical="center"/>
    </xf>
    <xf numFmtId="203" fontId="0" fillId="0" borderId="52" xfId="0" applyNumberFormat="1" applyFont="1" applyFill="1" applyBorder="1" applyAlignment="1">
      <alignment horizontal="center" vertical="center"/>
    </xf>
    <xf numFmtId="203" fontId="0" fillId="0" borderId="87" xfId="0" applyNumberFormat="1" applyFont="1" applyFill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203" fontId="3" fillId="0" borderId="22" xfId="0" applyNumberFormat="1" applyFont="1" applyFill="1" applyBorder="1" applyAlignment="1">
      <alignment horizontal="center" vertical="center"/>
    </xf>
    <xf numFmtId="203" fontId="3" fillId="0" borderId="53" xfId="0" applyNumberFormat="1" applyFont="1" applyFill="1" applyBorder="1" applyAlignment="1">
      <alignment horizontal="center" vertical="center"/>
    </xf>
    <xf numFmtId="203" fontId="3" fillId="0" borderId="89" xfId="0" applyNumberFormat="1" applyFont="1" applyFill="1" applyBorder="1" applyAlignment="1">
      <alignment horizontal="center" vertical="center"/>
    </xf>
    <xf numFmtId="1" fontId="3" fillId="33" borderId="52" xfId="0" applyNumberFormat="1" applyFont="1" applyFill="1" applyBorder="1" applyAlignment="1">
      <alignment horizontal="center" vertical="center"/>
    </xf>
    <xf numFmtId="1" fontId="3" fillId="33" borderId="90" xfId="0" applyNumberFormat="1" applyFont="1" applyFill="1" applyBorder="1" applyAlignment="1">
      <alignment horizontal="center" vertical="center"/>
    </xf>
    <xf numFmtId="203" fontId="3" fillId="0" borderId="20" xfId="0" applyNumberFormat="1" applyFont="1" applyFill="1" applyBorder="1" applyAlignment="1">
      <alignment horizontal="center" vertical="center"/>
    </xf>
    <xf numFmtId="1" fontId="3" fillId="33" borderId="53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202" fontId="3" fillId="0" borderId="21" xfId="0" applyNumberFormat="1" applyFont="1" applyFill="1" applyBorder="1" applyAlignment="1">
      <alignment horizontal="center" vertical="center"/>
    </xf>
    <xf numFmtId="202" fontId="3" fillId="0" borderId="52" xfId="0" applyNumberFormat="1" applyFont="1" applyFill="1" applyBorder="1" applyAlignment="1">
      <alignment horizontal="center" vertical="center"/>
    </xf>
    <xf numFmtId="202" fontId="3" fillId="0" borderId="87" xfId="0" applyNumberFormat="1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49" fontId="0" fillId="34" borderId="45" xfId="0" applyNumberFormat="1" applyFont="1" applyFill="1" applyBorder="1" applyAlignment="1">
      <alignment horizontal="center" vertical="center"/>
    </xf>
    <xf numFmtId="49" fontId="0" fillId="34" borderId="19" xfId="0" applyNumberFormat="1" applyFont="1" applyFill="1" applyBorder="1" applyAlignment="1">
      <alignment horizontal="center" vertical="center"/>
    </xf>
    <xf numFmtId="201" fontId="0" fillId="0" borderId="19" xfId="0" applyNumberFormat="1" applyFont="1" applyFill="1" applyBorder="1" applyAlignment="1">
      <alignment horizontal="center" vertical="center"/>
    </xf>
    <xf numFmtId="202" fontId="3" fillId="0" borderId="90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5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51" xfId="0" applyNumberFormat="1" applyFont="1" applyFill="1" applyBorder="1" applyAlignment="1" applyProtection="1">
      <alignment horizontal="center" vertical="center" textRotation="90" wrapText="1"/>
      <protection locked="0"/>
    </xf>
    <xf numFmtId="203" fontId="3" fillId="0" borderId="86" xfId="0" applyNumberFormat="1" applyFont="1" applyFill="1" applyBorder="1" applyAlignment="1">
      <alignment horizontal="center" vertical="center"/>
    </xf>
    <xf numFmtId="202" fontId="3" fillId="0" borderId="23" xfId="0" applyNumberFormat="1" applyFont="1" applyFill="1" applyBorder="1" applyAlignment="1">
      <alignment horizontal="center" vertical="center"/>
    </xf>
    <xf numFmtId="202" fontId="3" fillId="0" borderId="54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3" fontId="3" fillId="0" borderId="21" xfId="0" applyNumberFormat="1" applyFont="1" applyFill="1" applyBorder="1" applyAlignment="1">
      <alignment horizontal="center" vertical="center"/>
    </xf>
    <xf numFmtId="203" fontId="3" fillId="0" borderId="52" xfId="0" applyNumberFormat="1" applyFont="1" applyFill="1" applyBorder="1" applyAlignment="1">
      <alignment horizontal="center" vertical="center"/>
    </xf>
    <xf numFmtId="203" fontId="3" fillId="0" borderId="87" xfId="0" applyNumberFormat="1" applyFont="1" applyFill="1" applyBorder="1" applyAlignment="1">
      <alignment horizontal="center" vertical="center"/>
    </xf>
    <xf numFmtId="49" fontId="0" fillId="34" borderId="25" xfId="0" applyNumberFormat="1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203" fontId="0" fillId="0" borderId="22" xfId="0" applyNumberFormat="1" applyFont="1" applyFill="1" applyBorder="1" applyAlignment="1">
      <alignment horizontal="center" vertical="center"/>
    </xf>
    <xf numFmtId="203" fontId="0" fillId="0" borderId="53" xfId="0" applyNumberFormat="1" applyFont="1" applyFill="1" applyBorder="1" applyAlignment="1">
      <alignment horizontal="center" vertical="center"/>
    </xf>
    <xf numFmtId="203" fontId="0" fillId="0" borderId="89" xfId="0" applyNumberFormat="1" applyFont="1" applyFill="1" applyBorder="1" applyAlignment="1">
      <alignment horizontal="center" vertical="center"/>
    </xf>
    <xf numFmtId="203" fontId="3" fillId="0" borderId="90" xfId="0" applyNumberFormat="1" applyFont="1" applyFill="1" applyBorder="1" applyAlignment="1">
      <alignment horizontal="center" vertical="center"/>
    </xf>
    <xf numFmtId="203" fontId="3" fillId="0" borderId="57" xfId="0" applyNumberFormat="1" applyFont="1" applyFill="1" applyBorder="1" applyAlignment="1">
      <alignment horizontal="center" vertical="center"/>
    </xf>
    <xf numFmtId="203" fontId="0" fillId="0" borderId="23" xfId="0" applyNumberFormat="1" applyFont="1" applyFill="1" applyBorder="1" applyAlignment="1">
      <alignment horizontal="center" vertical="center"/>
    </xf>
    <xf numFmtId="203" fontId="0" fillId="0" borderId="54" xfId="0" applyNumberFormat="1" applyFont="1" applyFill="1" applyBorder="1" applyAlignment="1">
      <alignment horizontal="center" vertical="center"/>
    </xf>
    <xf numFmtId="203" fontId="0" fillId="0" borderId="85" xfId="0" applyNumberFormat="1" applyFont="1" applyFill="1" applyBorder="1" applyAlignment="1">
      <alignment horizontal="center" vertical="center"/>
    </xf>
    <xf numFmtId="201" fontId="0" fillId="0" borderId="11" xfId="0" applyNumberFormat="1" applyFont="1" applyFill="1" applyBorder="1" applyAlignment="1">
      <alignment horizontal="center" vertical="center"/>
    </xf>
    <xf numFmtId="0" fontId="3" fillId="39" borderId="91" xfId="0" applyFont="1" applyFill="1" applyBorder="1" applyAlignment="1">
      <alignment horizontal="center" vertical="center"/>
    </xf>
    <xf numFmtId="0" fontId="3" fillId="39" borderId="92" xfId="0" applyFont="1" applyFill="1" applyBorder="1" applyAlignment="1">
      <alignment horizontal="center" vertical="center"/>
    </xf>
    <xf numFmtId="0" fontId="3" fillId="39" borderId="93" xfId="0" applyFont="1" applyFill="1" applyBorder="1" applyAlignment="1">
      <alignment horizontal="center" vertical="center"/>
    </xf>
    <xf numFmtId="201" fontId="0" fillId="0" borderId="36" xfId="0" applyNumberFormat="1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203" fontId="3" fillId="0" borderId="55" xfId="0" applyNumberFormat="1" applyFont="1" applyFill="1" applyBorder="1" applyAlignment="1">
      <alignment horizontal="center" vertical="center"/>
    </xf>
    <xf numFmtId="203" fontId="3" fillId="0" borderId="56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203" fontId="0" fillId="35" borderId="0" xfId="0" applyNumberFormat="1" applyFont="1" applyFill="1" applyBorder="1" applyAlignment="1">
      <alignment horizontal="center" vertical="center"/>
    </xf>
    <xf numFmtId="203" fontId="0" fillId="35" borderId="36" xfId="0" applyNumberFormat="1" applyFont="1" applyFill="1" applyBorder="1" applyAlignment="1">
      <alignment horizontal="center" vertical="center"/>
    </xf>
    <xf numFmtId="1" fontId="0" fillId="37" borderId="21" xfId="0" applyNumberFormat="1" applyFont="1" applyFill="1" applyBorder="1" applyAlignment="1">
      <alignment horizontal="center" vertical="center"/>
    </xf>
    <xf numFmtId="1" fontId="0" fillId="37" borderId="52" xfId="0" applyNumberFormat="1" applyFont="1" applyFill="1" applyBorder="1" applyAlignment="1">
      <alignment horizontal="center" vertical="center"/>
    </xf>
    <xf numFmtId="1" fontId="0" fillId="37" borderId="55" xfId="0" applyNumberFormat="1" applyFont="1" applyFill="1" applyBorder="1" applyAlignment="1">
      <alignment horizontal="center" vertical="center"/>
    </xf>
    <xf numFmtId="203" fontId="3" fillId="0" borderId="18" xfId="0" applyNumberFormat="1" applyFont="1" applyFill="1" applyBorder="1" applyAlignment="1">
      <alignment horizontal="center" vertical="center"/>
    </xf>
    <xf numFmtId="203" fontId="3" fillId="0" borderId="14" xfId="0" applyNumberFormat="1" applyFont="1" applyFill="1" applyBorder="1" applyAlignment="1">
      <alignment horizontal="center" vertical="center"/>
    </xf>
    <xf numFmtId="203" fontId="3" fillId="0" borderId="16" xfId="0" applyNumberFormat="1" applyFont="1" applyFill="1" applyBorder="1" applyAlignment="1">
      <alignment horizontal="center" vertical="center"/>
    </xf>
    <xf numFmtId="1" fontId="0" fillId="37" borderId="90" xfId="0" applyNumberFormat="1" applyFont="1" applyFill="1" applyBorder="1" applyAlignment="1">
      <alignment horizontal="center" vertical="center"/>
    </xf>
    <xf numFmtId="1" fontId="0" fillId="37" borderId="22" xfId="0" applyNumberFormat="1" applyFont="1" applyFill="1" applyBorder="1" applyAlignment="1">
      <alignment horizontal="center" vertical="center"/>
    </xf>
    <xf numFmtId="1" fontId="0" fillId="37" borderId="53" xfId="0" applyNumberFormat="1" applyFont="1" applyFill="1" applyBorder="1" applyAlignment="1">
      <alignment horizontal="center" vertical="center"/>
    </xf>
    <xf numFmtId="1" fontId="0" fillId="37" borderId="89" xfId="0" applyNumberFormat="1" applyFont="1" applyFill="1" applyBorder="1" applyAlignment="1">
      <alignment horizontal="center" vertical="center"/>
    </xf>
    <xf numFmtId="202" fontId="3" fillId="0" borderId="55" xfId="0" applyNumberFormat="1" applyFont="1" applyFill="1" applyBorder="1" applyAlignment="1">
      <alignment horizontal="center" vertical="center"/>
    </xf>
    <xf numFmtId="1" fontId="0" fillId="37" borderId="56" xfId="0" applyNumberFormat="1" applyFont="1" applyFill="1" applyBorder="1" applyAlignment="1">
      <alignment horizontal="center" vertical="center"/>
    </xf>
    <xf numFmtId="203" fontId="3" fillId="0" borderId="31" xfId="0" applyNumberFormat="1" applyFont="1" applyFill="1" applyBorder="1" applyAlignment="1">
      <alignment horizontal="center" vertical="center"/>
    </xf>
    <xf numFmtId="1" fontId="0" fillId="37" borderId="87" xfId="0" applyNumberFormat="1" applyFont="1" applyFill="1" applyBorder="1" applyAlignment="1">
      <alignment horizontal="center" vertical="center"/>
    </xf>
    <xf numFmtId="203" fontId="3" fillId="0" borderId="17" xfId="0" applyNumberFormat="1" applyFont="1" applyFill="1" applyBorder="1" applyAlignment="1">
      <alignment horizontal="center" vertical="center"/>
    </xf>
    <xf numFmtId="203" fontId="0" fillId="35" borderId="11" xfId="0" applyNumberFormat="1" applyFont="1" applyFill="1" applyBorder="1" applyAlignment="1">
      <alignment horizontal="center" vertical="center"/>
    </xf>
    <xf numFmtId="0" fontId="3" fillId="0" borderId="95" xfId="0" applyNumberFormat="1" applyFont="1" applyFill="1" applyBorder="1" applyAlignment="1">
      <alignment horizontal="center" vertical="center"/>
    </xf>
    <xf numFmtId="0" fontId="3" fillId="0" borderId="96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203" fontId="3" fillId="0" borderId="97" xfId="0" applyNumberFormat="1" applyFont="1" applyFill="1" applyBorder="1" applyAlignment="1">
      <alignment horizontal="center" vertical="center"/>
    </xf>
    <xf numFmtId="203" fontId="3" fillId="0" borderId="65" xfId="0" applyNumberFormat="1" applyFont="1" applyFill="1" applyBorder="1" applyAlignment="1">
      <alignment horizontal="center" vertical="center"/>
    </xf>
    <xf numFmtId="203" fontId="3" fillId="0" borderId="67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66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3" fillId="0" borderId="4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8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202" fontId="3" fillId="0" borderId="25" xfId="0" applyNumberFormat="1" applyFont="1" applyFill="1" applyBorder="1" applyAlignment="1">
      <alignment horizontal="center" vertical="center"/>
    </xf>
    <xf numFmtId="202" fontId="3" fillId="0" borderId="24" xfId="0" applyNumberFormat="1" applyFont="1" applyFill="1" applyBorder="1" applyAlignment="1">
      <alignment horizontal="center" vertical="center"/>
    </xf>
    <xf numFmtId="202" fontId="3" fillId="0" borderId="10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1" fontId="0" fillId="37" borderId="20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03" fontId="3" fillId="0" borderId="25" xfId="0" applyNumberFormat="1" applyFont="1" applyFill="1" applyBorder="1" applyAlignment="1">
      <alignment horizontal="center" vertical="center"/>
    </xf>
    <xf numFmtId="203" fontId="3" fillId="0" borderId="24" xfId="0" applyNumberFormat="1" applyFont="1" applyFill="1" applyBorder="1" applyAlignment="1">
      <alignment horizontal="center" vertical="center"/>
    </xf>
    <xf numFmtId="203" fontId="3" fillId="0" borderId="10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8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8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9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1" fontId="0" fillId="36" borderId="25" xfId="0" applyNumberFormat="1" applyFill="1" applyBorder="1" applyAlignment="1">
      <alignment horizontal="center" vertical="center"/>
    </xf>
    <xf numFmtId="1" fontId="0" fillId="36" borderId="19" xfId="0" applyNumberFormat="1" applyFill="1" applyBorder="1" applyAlignment="1">
      <alignment horizontal="center" vertical="center"/>
    </xf>
    <xf numFmtId="1" fontId="0" fillId="36" borderId="27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40" borderId="0" xfId="0" applyFont="1" applyFill="1" applyAlignment="1">
      <alignment horizontal="center" vertical="center"/>
    </xf>
    <xf numFmtId="0" fontId="0" fillId="41" borderId="0" xfId="0" applyFont="1" applyFill="1" applyAlignment="1">
      <alignment horizontal="center" vertical="center"/>
    </xf>
    <xf numFmtId="202" fontId="0" fillId="0" borderId="25" xfId="0" applyNumberFormat="1" applyFont="1" applyFill="1" applyBorder="1" applyAlignment="1">
      <alignment horizontal="center" vertical="center"/>
    </xf>
    <xf numFmtId="202" fontId="0" fillId="0" borderId="24" xfId="0" applyNumberFormat="1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 wrapText="1"/>
    </xf>
    <xf numFmtId="203" fontId="0" fillId="0" borderId="44" xfId="0" applyNumberFormat="1" applyFont="1" applyFill="1" applyBorder="1" applyAlignment="1">
      <alignment horizontal="center" vertical="center"/>
    </xf>
    <xf numFmtId="203" fontId="0" fillId="0" borderId="69" xfId="0" applyNumberFormat="1" applyFont="1" applyFill="1" applyBorder="1" applyAlignment="1">
      <alignment horizontal="center" vertical="center"/>
    </xf>
    <xf numFmtId="202" fontId="0" fillId="0" borderId="22" xfId="0" applyNumberFormat="1" applyFont="1" applyFill="1" applyBorder="1" applyAlignment="1">
      <alignment horizontal="center" vertical="center"/>
    </xf>
    <xf numFmtId="202" fontId="0" fillId="0" borderId="56" xfId="0" applyNumberFormat="1" applyFont="1" applyFill="1" applyBorder="1" applyAlignment="1">
      <alignment horizontal="center" vertical="center"/>
    </xf>
    <xf numFmtId="203" fontId="0" fillId="0" borderId="70" xfId="0" applyNumberFormat="1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 wrapText="1"/>
    </xf>
    <xf numFmtId="202" fontId="0" fillId="0" borderId="35" xfId="0" applyNumberFormat="1" applyFont="1" applyFill="1" applyBorder="1" applyAlignment="1">
      <alignment horizontal="center" vertical="center"/>
    </xf>
    <xf numFmtId="202" fontId="0" fillId="0" borderId="53" xfId="0" applyNumberFormat="1" applyFont="1" applyFill="1" applyBorder="1" applyAlignment="1">
      <alignment horizontal="center" vertical="center"/>
    </xf>
    <xf numFmtId="0" fontId="3" fillId="39" borderId="103" xfId="0" applyFont="1" applyFill="1" applyBorder="1" applyAlignment="1">
      <alignment horizontal="center" vertical="center"/>
    </xf>
    <xf numFmtId="0" fontId="3" fillId="39" borderId="72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104" xfId="0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9" borderId="8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6">
    <dxf>
      <fill>
        <patternFill>
          <bgColor indexed="45"/>
        </patternFill>
      </fill>
    </dxf>
    <dxf>
      <fill>
        <patternFill>
          <bgColor indexed="52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lor indexed="10"/>
      </font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 calibration curve</a:t>
            </a:r>
          </a:p>
        </c:rich>
      </c:tx>
      <c:layout>
        <c:manualLayout>
          <c:xMode val="factor"/>
          <c:yMode val="factor"/>
          <c:x val="-0.010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5475"/>
          <c:w val="0.96375"/>
          <c:h val="0.81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STD!$F$6:$F$12</c:f>
              <c:numCache/>
            </c:numRef>
          </c:xVal>
          <c:yVal>
            <c:numRef>
              <c:f>STD!$C$6:$C$12</c:f>
              <c:numCache/>
            </c:numRef>
          </c:yVal>
          <c:smooth val="1"/>
        </c:ser>
        <c:axId val="58916831"/>
        <c:axId val="60489432"/>
      </c:scatterChart>
      <c:valAx>
        <c:axId val="5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89432"/>
        <c:crosses val="autoZero"/>
        <c:crossBetween val="midCat"/>
        <c:dispUnits/>
      </c:valAx>
      <c:valAx>
        <c:axId val="60489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6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NAL calibration curve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875"/>
          <c:w val="0.9645"/>
          <c:h val="0.81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STD!$L$6:$L$12</c:f>
              <c:numCache/>
            </c:numRef>
          </c:xVal>
          <c:yVal>
            <c:numRef>
              <c:f>STD!$I$6:$I$12</c:f>
              <c:numCache/>
            </c:numRef>
          </c:yVal>
          <c:smooth val="1"/>
        </c:ser>
        <c:axId val="7533977"/>
        <c:axId val="696930"/>
      </c:scatterChart>
      <c:valAx>
        <c:axId val="753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6930"/>
        <c:crosses val="autoZero"/>
        <c:crossBetween val="midCat"/>
        <c:dispUnits/>
      </c:valAx>
      <c:valAx>
        <c:axId val="696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33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76200</xdr:rowOff>
    </xdr:from>
    <xdr:to>
      <xdr:col>13</xdr:col>
      <xdr:colOff>171450</xdr:colOff>
      <xdr:row>37</xdr:row>
      <xdr:rowOff>104775</xdr:rowOff>
    </xdr:to>
    <xdr:graphicFrame>
      <xdr:nvGraphicFramePr>
        <xdr:cNvPr id="1" name="Chart 7"/>
        <xdr:cNvGraphicFramePr/>
      </xdr:nvGraphicFramePr>
      <xdr:xfrm>
        <a:off x="104775" y="4924425"/>
        <a:ext cx="54387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12</xdr:row>
      <xdr:rowOff>76200</xdr:rowOff>
    </xdr:from>
    <xdr:to>
      <xdr:col>19</xdr:col>
      <xdr:colOff>657225</xdr:colOff>
      <xdr:row>37</xdr:row>
      <xdr:rowOff>85725</xdr:rowOff>
    </xdr:to>
    <xdr:graphicFrame>
      <xdr:nvGraphicFramePr>
        <xdr:cNvPr id="2" name="Chart 7"/>
        <xdr:cNvGraphicFramePr/>
      </xdr:nvGraphicFramePr>
      <xdr:xfrm>
        <a:off x="5667375" y="4924425"/>
        <a:ext cx="54387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6.8515625" style="0" customWidth="1"/>
    <col min="3" max="3" width="18.8515625" style="0" customWidth="1"/>
    <col min="4" max="4" width="21.421875" style="0" customWidth="1"/>
    <col min="5" max="5" width="10.7109375" style="0" customWidth="1"/>
    <col min="6" max="6" width="11.57421875" style="0" customWidth="1"/>
    <col min="8" max="8" width="10.140625" style="0" customWidth="1"/>
  </cols>
  <sheetData>
    <row r="3" spans="2:8" ht="19.5" customHeight="1">
      <c r="B3" s="230" t="s">
        <v>183</v>
      </c>
      <c r="C3" s="231"/>
      <c r="D3" s="232"/>
      <c r="E3" s="232"/>
      <c r="F3" s="232"/>
      <c r="G3" s="232"/>
      <c r="H3" s="232"/>
    </row>
    <row r="4" spans="2:8" ht="19.5" customHeight="1">
      <c r="B4" s="230" t="s">
        <v>66</v>
      </c>
      <c r="C4" s="231"/>
      <c r="D4" s="232"/>
      <c r="E4" s="232"/>
      <c r="F4" s="232"/>
      <c r="G4" s="232"/>
      <c r="H4" s="232"/>
    </row>
    <row r="5" spans="2:8" ht="19.5" customHeight="1">
      <c r="B5" s="230" t="s">
        <v>67</v>
      </c>
      <c r="C5" s="231"/>
      <c r="D5" s="232"/>
      <c r="E5" s="232"/>
      <c r="F5" s="232"/>
      <c r="G5" s="232"/>
      <c r="H5" s="232"/>
    </row>
    <row r="6" spans="2:8" ht="19.5" customHeight="1">
      <c r="B6" s="230" t="s">
        <v>68</v>
      </c>
      <c r="C6" s="231"/>
      <c r="D6" s="232"/>
      <c r="E6" s="232"/>
      <c r="F6" s="232"/>
      <c r="G6" s="232"/>
      <c r="H6" s="232"/>
    </row>
    <row r="9" ht="12.75">
      <c r="I9" s="37"/>
    </row>
    <row r="10" ht="15.75" customHeight="1">
      <c r="B10" s="38" t="s">
        <v>69</v>
      </c>
    </row>
    <row r="12" spans="2:7" ht="15.75" customHeight="1">
      <c r="B12" s="39"/>
      <c r="C12" s="162" t="s">
        <v>70</v>
      </c>
      <c r="D12" s="228" t="s">
        <v>71</v>
      </c>
      <c r="E12" s="160"/>
      <c r="G12" s="160" t="s">
        <v>140</v>
      </c>
    </row>
    <row r="13" spans="2:7" ht="19.5" customHeight="1">
      <c r="B13" s="162" t="s">
        <v>139</v>
      </c>
      <c r="C13" s="159"/>
      <c r="D13" s="166" t="s">
        <v>34</v>
      </c>
      <c r="E13" s="161"/>
      <c r="G13" s="165" t="s">
        <v>34</v>
      </c>
    </row>
    <row r="14" spans="2:7" ht="19.5" customHeight="1">
      <c r="B14" s="162" t="s">
        <v>11</v>
      </c>
      <c r="C14" s="39"/>
      <c r="D14" s="166" t="s">
        <v>34</v>
      </c>
      <c r="E14" s="161"/>
      <c r="G14" s="165" t="s">
        <v>115</v>
      </c>
    </row>
    <row r="15" spans="2:7" ht="19.5" customHeight="1">
      <c r="B15" s="162" t="s">
        <v>12</v>
      </c>
      <c r="C15" s="39"/>
      <c r="D15" s="166" t="s">
        <v>34</v>
      </c>
      <c r="E15" s="161"/>
      <c r="G15" s="165" t="s">
        <v>117</v>
      </c>
    </row>
    <row r="16" spans="2:7" ht="19.5" customHeight="1">
      <c r="B16" s="162" t="s">
        <v>52</v>
      </c>
      <c r="C16" s="39"/>
      <c r="D16" s="166" t="s">
        <v>34</v>
      </c>
      <c r="E16" s="161"/>
      <c r="G16" s="165" t="s">
        <v>94</v>
      </c>
    </row>
    <row r="17" spans="2:6" ht="19.5" customHeight="1">
      <c r="B17" s="162" t="s">
        <v>53</v>
      </c>
      <c r="C17" s="39"/>
      <c r="D17" s="166" t="s">
        <v>34</v>
      </c>
      <c r="E17" s="161"/>
      <c r="F17" s="161"/>
    </row>
    <row r="18" spans="2:6" ht="19.5" customHeight="1">
      <c r="B18" s="162" t="s">
        <v>54</v>
      </c>
      <c r="C18" s="39"/>
      <c r="D18" s="166" t="s">
        <v>34</v>
      </c>
      <c r="E18" s="161"/>
      <c r="F18" s="161"/>
    </row>
    <row r="19" spans="2:6" ht="19.5" customHeight="1">
      <c r="B19" s="162" t="s">
        <v>55</v>
      </c>
      <c r="C19" s="39"/>
      <c r="D19" s="166" t="s">
        <v>34</v>
      </c>
      <c r="E19" s="161"/>
      <c r="F19" s="161"/>
    </row>
    <row r="20" spans="2:6" ht="19.5" customHeight="1">
      <c r="B20" s="162" t="s">
        <v>56</v>
      </c>
      <c r="C20" s="39"/>
      <c r="D20" s="166" t="s">
        <v>34</v>
      </c>
      <c r="E20" s="161"/>
      <c r="F20" s="161"/>
    </row>
    <row r="21" spans="2:6" ht="19.5" customHeight="1">
      <c r="B21" s="162" t="s">
        <v>57</v>
      </c>
      <c r="C21" s="39"/>
      <c r="D21" s="166" t="s">
        <v>34</v>
      </c>
      <c r="E21" s="161"/>
      <c r="F21" s="161"/>
    </row>
    <row r="22" spans="2:6" ht="19.5" customHeight="1">
      <c r="B22" s="162" t="s">
        <v>58</v>
      </c>
      <c r="C22" s="39"/>
      <c r="D22" s="166" t="s">
        <v>34</v>
      </c>
      <c r="E22" s="161"/>
      <c r="F22" s="161"/>
    </row>
    <row r="23" spans="2:6" ht="19.5" customHeight="1">
      <c r="B23" s="162" t="s">
        <v>59</v>
      </c>
      <c r="C23" s="39"/>
      <c r="D23" s="166" t="s">
        <v>34</v>
      </c>
      <c r="E23" s="161"/>
      <c r="F23" s="161"/>
    </row>
    <row r="24" spans="2:6" ht="19.5" customHeight="1">
      <c r="B24" s="162" t="s">
        <v>60</v>
      </c>
      <c r="C24" s="39"/>
      <c r="D24" s="166" t="s">
        <v>34</v>
      </c>
      <c r="E24" s="161"/>
      <c r="F24" s="161"/>
    </row>
    <row r="25" spans="2:6" ht="19.5" customHeight="1">
      <c r="B25" s="162" t="s">
        <v>61</v>
      </c>
      <c r="C25" s="39"/>
      <c r="D25" s="166" t="s">
        <v>34</v>
      </c>
      <c r="E25" s="161"/>
      <c r="F25" s="161"/>
    </row>
    <row r="26" spans="2:6" ht="19.5" customHeight="1">
      <c r="B26" s="162" t="s">
        <v>62</v>
      </c>
      <c r="C26" s="39"/>
      <c r="D26" s="166" t="s">
        <v>34</v>
      </c>
      <c r="E26" s="161"/>
      <c r="F26" s="161"/>
    </row>
    <row r="27" spans="2:6" ht="19.5" customHeight="1">
      <c r="B27" s="162" t="s">
        <v>63</v>
      </c>
      <c r="C27" s="39"/>
      <c r="D27" s="166" t="s">
        <v>34</v>
      </c>
      <c r="E27" s="161"/>
      <c r="F27" s="161"/>
    </row>
    <row r="28" spans="2:6" ht="19.5" customHeight="1">
      <c r="B28" s="162" t="s">
        <v>64</v>
      </c>
      <c r="C28" s="39"/>
      <c r="D28" s="166" t="s">
        <v>34</v>
      </c>
      <c r="E28" s="161"/>
      <c r="F28" s="161"/>
    </row>
    <row r="29" spans="2:6" ht="19.5" customHeight="1">
      <c r="B29" s="162" t="s">
        <v>65</v>
      </c>
      <c r="C29" s="39"/>
      <c r="D29" s="166" t="s">
        <v>34</v>
      </c>
      <c r="E29" s="161"/>
      <c r="F29" s="161"/>
    </row>
  </sheetData>
  <sheetProtection password="871B" sheet="1"/>
  <protectedRanges>
    <protectedRange sqref="D3:H6" name="範囲1"/>
    <protectedRange sqref="C13:D29" name="範囲2"/>
  </protectedRanges>
  <mergeCells count="8">
    <mergeCell ref="B3:C3"/>
    <mergeCell ref="D3:H3"/>
    <mergeCell ref="B6:C6"/>
    <mergeCell ref="D6:H6"/>
    <mergeCell ref="B5:C5"/>
    <mergeCell ref="B4:C4"/>
    <mergeCell ref="D4:H4"/>
    <mergeCell ref="D5:H5"/>
  </mergeCells>
  <conditionalFormatting sqref="D13:D29">
    <cfRule type="cellIs" priority="1" dxfId="8" operator="equal" stopIfTrue="1">
      <formula>"Water"</formula>
    </cfRule>
    <cfRule type="cellIs" priority="2" dxfId="6" operator="equal" stopIfTrue="1">
      <formula>"5% DMSO/acetonitrile"</formula>
    </cfRule>
    <cfRule type="cellIs" priority="3" dxfId="7" operator="equal" stopIfTrue="1">
      <formula>"Acetone"</formula>
    </cfRule>
  </conditionalFormatting>
  <dataValidations count="1">
    <dataValidation errorStyle="warning" type="list" showInputMessage="1" showErrorMessage="1" promptTitle="Select Solvent" errorTitle="Solvent Error" error="Invalid Choice. Please select a solvent from the drop-down menu." sqref="D13:D29">
      <formula1>$G$13:$G$16</formula1>
    </dataValidation>
  </dataValidations>
  <printOptions/>
  <pageMargins left="0.5905511811023623" right="0.5905511811023623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76.00390625" style="0" customWidth="1"/>
  </cols>
  <sheetData>
    <row r="1" ht="12">
      <c r="F1" s="229">
        <f>'General Information'!$D$3</f>
        <v>0</v>
      </c>
    </row>
    <row r="2" ht="12">
      <c r="A2" t="s">
        <v>72</v>
      </c>
    </row>
    <row r="4" spans="1:3" ht="12">
      <c r="A4" s="233" t="s">
        <v>184</v>
      </c>
      <c r="B4" s="234"/>
      <c r="C4" s="235"/>
    </row>
    <row r="5" spans="1:3" ht="12">
      <c r="A5" s="236"/>
      <c r="B5" s="237"/>
      <c r="C5" s="238"/>
    </row>
    <row r="6" spans="1:3" ht="12">
      <c r="A6" s="236"/>
      <c r="B6" s="237"/>
      <c r="C6" s="238"/>
    </row>
    <row r="7" spans="1:3" ht="12">
      <c r="A7" s="236"/>
      <c r="B7" s="237"/>
      <c r="C7" s="238"/>
    </row>
    <row r="8" spans="1:3" ht="12">
      <c r="A8" s="236"/>
      <c r="B8" s="237"/>
      <c r="C8" s="238"/>
    </row>
    <row r="9" spans="1:3" ht="12">
      <c r="A9" s="236"/>
      <c r="B9" s="237"/>
      <c r="C9" s="238"/>
    </row>
    <row r="10" spans="1:3" ht="12">
      <c r="A10" s="236"/>
      <c r="B10" s="237"/>
      <c r="C10" s="238"/>
    </row>
    <row r="11" spans="1:3" ht="12">
      <c r="A11" s="236"/>
      <c r="B11" s="237"/>
      <c r="C11" s="238"/>
    </row>
    <row r="12" spans="1:3" ht="12">
      <c r="A12" s="236"/>
      <c r="B12" s="237"/>
      <c r="C12" s="238"/>
    </row>
    <row r="13" spans="1:3" ht="12">
      <c r="A13" s="236"/>
      <c r="B13" s="237"/>
      <c r="C13" s="238"/>
    </row>
    <row r="14" spans="1:3" ht="12">
      <c r="A14" s="236"/>
      <c r="B14" s="237"/>
      <c r="C14" s="238"/>
    </row>
    <row r="15" spans="1:3" ht="12">
      <c r="A15" s="236"/>
      <c r="B15" s="237"/>
      <c r="C15" s="238"/>
    </row>
    <row r="16" spans="1:3" ht="12">
      <c r="A16" s="236"/>
      <c r="B16" s="237"/>
      <c r="C16" s="238"/>
    </row>
    <row r="17" spans="1:3" ht="12">
      <c r="A17" s="236"/>
      <c r="B17" s="237"/>
      <c r="C17" s="238"/>
    </row>
    <row r="18" spans="1:3" ht="12">
      <c r="A18" s="236"/>
      <c r="B18" s="237"/>
      <c r="C18" s="238"/>
    </row>
    <row r="19" spans="1:3" ht="12">
      <c r="A19" s="236"/>
      <c r="B19" s="237"/>
      <c r="C19" s="238"/>
    </row>
    <row r="20" spans="1:3" ht="12">
      <c r="A20" s="236"/>
      <c r="B20" s="237"/>
      <c r="C20" s="238"/>
    </row>
    <row r="21" spans="1:3" ht="12">
      <c r="A21" s="236"/>
      <c r="B21" s="237"/>
      <c r="C21" s="238"/>
    </row>
    <row r="22" spans="1:3" ht="12">
      <c r="A22" s="236"/>
      <c r="B22" s="237"/>
      <c r="C22" s="238"/>
    </row>
    <row r="23" spans="1:3" ht="12">
      <c r="A23" s="236"/>
      <c r="B23" s="237"/>
      <c r="C23" s="238"/>
    </row>
    <row r="24" spans="1:3" ht="12">
      <c r="A24" s="236"/>
      <c r="B24" s="237"/>
      <c r="C24" s="238"/>
    </row>
    <row r="25" spans="1:3" ht="12">
      <c r="A25" s="236"/>
      <c r="B25" s="237"/>
      <c r="C25" s="238"/>
    </row>
    <row r="26" spans="1:3" ht="12">
      <c r="A26" s="239"/>
      <c r="B26" s="240"/>
      <c r="C26" s="241"/>
    </row>
  </sheetData>
  <sheetProtection password="871B" sheet="1"/>
  <protectedRanges>
    <protectedRange sqref="A4:C26" name="範囲1"/>
  </protectedRanges>
  <mergeCells count="1">
    <mergeCell ref="A4:C26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showGridLines="0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2.57421875" style="1" customWidth="1"/>
    <col min="2" max="2" width="9.28125" style="2" customWidth="1"/>
    <col min="3" max="14" width="4.421875" style="14" customWidth="1"/>
    <col min="15" max="15" width="18.7109375" style="2" customWidth="1"/>
    <col min="16" max="18" width="13.8515625" style="2" customWidth="1"/>
    <col min="19" max="16384" width="11.421875" style="2" customWidth="1"/>
  </cols>
  <sheetData>
    <row r="1" ht="13.5" thickBot="1">
      <c r="U1" s="229">
        <f>'General Information'!$D$3</f>
        <v>0</v>
      </c>
    </row>
    <row r="2" spans="1:18" ht="19.5" customHeight="1" thickBot="1" thickTop="1">
      <c r="A2" s="242" t="s">
        <v>1</v>
      </c>
      <c r="B2" s="245" t="s">
        <v>5</v>
      </c>
      <c r="C2" s="260" t="s">
        <v>75</v>
      </c>
      <c r="D2" s="261"/>
      <c r="E2" s="261"/>
      <c r="F2" s="261"/>
      <c r="G2" s="261"/>
      <c r="H2" s="262"/>
      <c r="I2" s="275" t="s">
        <v>96</v>
      </c>
      <c r="J2" s="276"/>
      <c r="K2" s="276"/>
      <c r="L2" s="276"/>
      <c r="M2" s="276"/>
      <c r="N2" s="277"/>
      <c r="O2" s="263" t="s">
        <v>35</v>
      </c>
      <c r="P2" s="254" t="s">
        <v>36</v>
      </c>
      <c r="Q2" s="254"/>
      <c r="R2" s="255"/>
    </row>
    <row r="3" spans="1:18" ht="33" customHeight="1">
      <c r="A3" s="243"/>
      <c r="B3" s="246"/>
      <c r="C3" s="248" t="s">
        <v>74</v>
      </c>
      <c r="D3" s="249"/>
      <c r="E3" s="249"/>
      <c r="F3" s="249" t="s">
        <v>80</v>
      </c>
      <c r="G3" s="249"/>
      <c r="H3" s="252"/>
      <c r="I3" s="278" t="s">
        <v>74</v>
      </c>
      <c r="J3" s="249"/>
      <c r="K3" s="249"/>
      <c r="L3" s="249" t="s">
        <v>97</v>
      </c>
      <c r="M3" s="249"/>
      <c r="N3" s="280"/>
      <c r="O3" s="264"/>
      <c r="P3" s="256"/>
      <c r="Q3" s="256"/>
      <c r="R3" s="257"/>
    </row>
    <row r="4" spans="1:18" ht="45.75" customHeight="1" thickBot="1">
      <c r="A4" s="244"/>
      <c r="B4" s="247"/>
      <c r="C4" s="250"/>
      <c r="D4" s="251"/>
      <c r="E4" s="251"/>
      <c r="F4" s="251"/>
      <c r="G4" s="251"/>
      <c r="H4" s="253"/>
      <c r="I4" s="279"/>
      <c r="J4" s="251"/>
      <c r="K4" s="251"/>
      <c r="L4" s="251"/>
      <c r="M4" s="251"/>
      <c r="N4" s="281"/>
      <c r="O4" s="265"/>
      <c r="P4" s="258"/>
      <c r="Q4" s="258"/>
      <c r="R4" s="259"/>
    </row>
    <row r="5" spans="1:18" s="8" customFormat="1" ht="33.75" customHeight="1">
      <c r="A5" s="67" t="s">
        <v>4</v>
      </c>
      <c r="B5" s="16"/>
      <c r="C5" s="152"/>
      <c r="D5" s="20"/>
      <c r="E5" s="20"/>
      <c r="F5" s="20"/>
      <c r="G5" s="20"/>
      <c r="H5" s="153"/>
      <c r="I5" s="157"/>
      <c r="J5" s="20"/>
      <c r="K5" s="20"/>
      <c r="L5" s="20"/>
      <c r="M5" s="20"/>
      <c r="N5" s="158"/>
      <c r="O5" s="26"/>
      <c r="P5" s="28"/>
      <c r="Q5" s="26"/>
      <c r="R5" s="63"/>
    </row>
    <row r="6" spans="1:18" s="8" customFormat="1" ht="33.75" customHeight="1">
      <c r="A6" s="68"/>
      <c r="B6" s="9" t="s">
        <v>25</v>
      </c>
      <c r="C6" s="266" t="s">
        <v>82</v>
      </c>
      <c r="D6" s="267"/>
      <c r="E6" s="267"/>
      <c r="F6" s="270">
        <v>5</v>
      </c>
      <c r="G6" s="270"/>
      <c r="H6" s="271"/>
      <c r="I6" s="266" t="s">
        <v>19</v>
      </c>
      <c r="J6" s="267"/>
      <c r="K6" s="267"/>
      <c r="L6" s="270">
        <v>5</v>
      </c>
      <c r="M6" s="270"/>
      <c r="N6" s="274"/>
      <c r="O6" s="94"/>
      <c r="P6" s="40" t="s">
        <v>77</v>
      </c>
      <c r="Q6" s="54" t="e">
        <f>RSQ(C6:C12,F6:F12)</f>
        <v>#DIV/0!</v>
      </c>
      <c r="R6" s="64" t="e">
        <f>IF(Q6&gt;0.99,"YES","Not Met")</f>
        <v>#DIV/0!</v>
      </c>
    </row>
    <row r="7" spans="1:18" s="8" customFormat="1" ht="33.75" customHeight="1">
      <c r="A7" s="68"/>
      <c r="B7" s="9" t="s">
        <v>26</v>
      </c>
      <c r="C7" s="266" t="s">
        <v>19</v>
      </c>
      <c r="D7" s="267"/>
      <c r="E7" s="267"/>
      <c r="F7" s="270">
        <f>F6/2</f>
        <v>2.5</v>
      </c>
      <c r="G7" s="270"/>
      <c r="H7" s="271"/>
      <c r="I7" s="266" t="s">
        <v>19</v>
      </c>
      <c r="J7" s="267"/>
      <c r="K7" s="267"/>
      <c r="L7" s="270">
        <f>L6/2</f>
        <v>2.5</v>
      </c>
      <c r="M7" s="270"/>
      <c r="N7" s="274"/>
      <c r="O7" s="154" t="s">
        <v>76</v>
      </c>
      <c r="P7" s="40" t="s">
        <v>78</v>
      </c>
      <c r="Q7" s="56" t="e">
        <f>INTERCEPT(C6:C12,F6:F12)</f>
        <v>#DIV/0!</v>
      </c>
      <c r="R7" s="65"/>
    </row>
    <row r="8" spans="1:18" s="8" customFormat="1" ht="33.75" customHeight="1">
      <c r="A8" s="68"/>
      <c r="B8" s="9" t="s">
        <v>27</v>
      </c>
      <c r="C8" s="266" t="s">
        <v>19</v>
      </c>
      <c r="D8" s="267"/>
      <c r="E8" s="267"/>
      <c r="F8" s="270">
        <f>F7/2</f>
        <v>1.25</v>
      </c>
      <c r="G8" s="270"/>
      <c r="H8" s="271"/>
      <c r="I8" s="266" t="s">
        <v>19</v>
      </c>
      <c r="J8" s="267"/>
      <c r="K8" s="267"/>
      <c r="L8" s="270">
        <f>L7/2</f>
        <v>1.25</v>
      </c>
      <c r="M8" s="270"/>
      <c r="N8" s="274"/>
      <c r="O8" s="94"/>
      <c r="P8" s="40" t="s">
        <v>79</v>
      </c>
      <c r="Q8" s="56" t="e">
        <f>SLOPE(C6:C12,F6:F12)</f>
        <v>#DIV/0!</v>
      </c>
      <c r="R8" s="65"/>
    </row>
    <row r="9" spans="1:18" s="8" customFormat="1" ht="33.75" customHeight="1">
      <c r="A9" s="68"/>
      <c r="B9" s="9" t="s">
        <v>28</v>
      </c>
      <c r="C9" s="266" t="s">
        <v>19</v>
      </c>
      <c r="D9" s="267"/>
      <c r="E9" s="267"/>
      <c r="F9" s="270">
        <f>F8/2</f>
        <v>0.625</v>
      </c>
      <c r="G9" s="270"/>
      <c r="H9" s="271"/>
      <c r="I9" s="266" t="s">
        <v>19</v>
      </c>
      <c r="J9" s="267"/>
      <c r="K9" s="267"/>
      <c r="L9" s="270">
        <f>L8/2</f>
        <v>0.625</v>
      </c>
      <c r="M9" s="270"/>
      <c r="N9" s="274"/>
      <c r="O9" s="154" t="s">
        <v>100</v>
      </c>
      <c r="P9" s="27"/>
      <c r="Q9" s="55"/>
      <c r="R9" s="64"/>
    </row>
    <row r="10" spans="1:18" s="8" customFormat="1" ht="33.75" customHeight="1">
      <c r="A10" s="68"/>
      <c r="B10" s="9" t="s">
        <v>29</v>
      </c>
      <c r="C10" s="266" t="s">
        <v>19</v>
      </c>
      <c r="D10" s="267"/>
      <c r="E10" s="267"/>
      <c r="F10" s="270">
        <f>F9/2</f>
        <v>0.3125</v>
      </c>
      <c r="G10" s="270"/>
      <c r="H10" s="271"/>
      <c r="I10" s="266" t="s">
        <v>19</v>
      </c>
      <c r="J10" s="267"/>
      <c r="K10" s="267"/>
      <c r="L10" s="270">
        <f>L9/2</f>
        <v>0.3125</v>
      </c>
      <c r="M10" s="270"/>
      <c r="N10" s="274"/>
      <c r="O10" s="155"/>
      <c r="P10" s="40" t="s">
        <v>98</v>
      </c>
      <c r="Q10" s="58" t="e">
        <f>RSQ(I6:I12,L6:L12)</f>
        <v>#DIV/0!</v>
      </c>
      <c r="R10" s="64" t="e">
        <f>IF(Q10&gt;0.99,"YES","Not Met")</f>
        <v>#DIV/0!</v>
      </c>
    </row>
    <row r="11" spans="1:18" s="8" customFormat="1" ht="33.75" customHeight="1">
      <c r="A11" s="68"/>
      <c r="B11" s="9" t="s">
        <v>30</v>
      </c>
      <c r="C11" s="266" t="s">
        <v>82</v>
      </c>
      <c r="D11" s="267"/>
      <c r="E11" s="267"/>
      <c r="F11" s="270">
        <f>F10/2</f>
        <v>0.15625</v>
      </c>
      <c r="G11" s="270"/>
      <c r="H11" s="271"/>
      <c r="I11" s="266" t="s">
        <v>82</v>
      </c>
      <c r="J11" s="267"/>
      <c r="K11" s="267"/>
      <c r="L11" s="270">
        <f>L10/2</f>
        <v>0.15625</v>
      </c>
      <c r="M11" s="270"/>
      <c r="N11" s="274"/>
      <c r="O11" s="155"/>
      <c r="P11" s="40" t="s">
        <v>99</v>
      </c>
      <c r="Q11" s="59" t="e">
        <f>INTERCEPT(I6:I12,L6:L12)</f>
        <v>#DIV/0!</v>
      </c>
      <c r="R11" s="65"/>
    </row>
    <row r="12" spans="1:18" s="8" customFormat="1" ht="33.75" customHeight="1" thickBot="1">
      <c r="A12" s="69"/>
      <c r="B12" s="66" t="s">
        <v>95</v>
      </c>
      <c r="C12" s="268" t="s">
        <v>82</v>
      </c>
      <c r="D12" s="269"/>
      <c r="E12" s="269"/>
      <c r="F12" s="272">
        <v>0</v>
      </c>
      <c r="G12" s="272"/>
      <c r="H12" s="273"/>
      <c r="I12" s="268" t="s">
        <v>82</v>
      </c>
      <c r="J12" s="269"/>
      <c r="K12" s="269"/>
      <c r="L12" s="272">
        <v>0</v>
      </c>
      <c r="M12" s="272"/>
      <c r="N12" s="282"/>
      <c r="O12" s="156"/>
      <c r="P12" s="70" t="s">
        <v>101</v>
      </c>
      <c r="Q12" s="71" t="e">
        <f>SLOPE(I6:I12,L6:L12)</f>
        <v>#DIV/0!</v>
      </c>
      <c r="R12" s="72"/>
    </row>
    <row r="13" ht="13.5" thickTop="1"/>
  </sheetData>
  <sheetProtection password="871B" sheet="1"/>
  <protectedRanges>
    <protectedRange sqref="C6:E12 I6:K12" name="範囲1"/>
  </protectedRanges>
  <mergeCells count="38">
    <mergeCell ref="I12:K12"/>
    <mergeCell ref="L12:N12"/>
    <mergeCell ref="I10:K10"/>
    <mergeCell ref="L10:N10"/>
    <mergeCell ref="I11:K11"/>
    <mergeCell ref="L11:N11"/>
    <mergeCell ref="L9:N9"/>
    <mergeCell ref="I2:N2"/>
    <mergeCell ref="I3:K4"/>
    <mergeCell ref="L3:N4"/>
    <mergeCell ref="L6:N6"/>
    <mergeCell ref="I7:K7"/>
    <mergeCell ref="L7:N7"/>
    <mergeCell ref="I8:K8"/>
    <mergeCell ref="L8:N8"/>
    <mergeCell ref="I6:K6"/>
    <mergeCell ref="C12:E12"/>
    <mergeCell ref="F6:H6"/>
    <mergeCell ref="F12:H12"/>
    <mergeCell ref="F11:H11"/>
    <mergeCell ref="F10:H10"/>
    <mergeCell ref="F9:H9"/>
    <mergeCell ref="F8:H8"/>
    <mergeCell ref="F7:H7"/>
    <mergeCell ref="C6:E6"/>
    <mergeCell ref="I9:K9"/>
    <mergeCell ref="C11:E11"/>
    <mergeCell ref="C10:E10"/>
    <mergeCell ref="C9:E9"/>
    <mergeCell ref="C8:E8"/>
    <mergeCell ref="C7:E7"/>
    <mergeCell ref="A2:A4"/>
    <mergeCell ref="B2:B4"/>
    <mergeCell ref="C3:E4"/>
    <mergeCell ref="F3:H4"/>
    <mergeCell ref="P2:R4"/>
    <mergeCell ref="C2:H2"/>
    <mergeCell ref="O2:O4"/>
  </mergeCells>
  <conditionalFormatting sqref="L13:N65536 I32:K65536 I2:I3 C32:E65536 C2:C3 F13:H65536 C5:N5">
    <cfRule type="cellIs" priority="1" dxfId="4" operator="lessThan" stopIfTrue="1">
      <formula>70</formula>
    </cfRule>
  </conditionalFormatting>
  <conditionalFormatting sqref="R6 R10">
    <cfRule type="cellIs" priority="3" dxfId="2" operator="equal" stopIfTrue="1">
      <formula>"YES"</formula>
    </cfRule>
    <cfRule type="cellIs" priority="4" dxfId="3" operator="equal" stopIfTrue="1">
      <formula>"Not Met"</formula>
    </cfRule>
  </conditionalFormatting>
  <printOptions/>
  <pageMargins left="0.5905511811023623" right="0.5905511811023623" top="0.3937007874015748" bottom="0.3937007874015748" header="0.1968503937007874" footer="0.1968503937007874"/>
  <pageSetup fitToHeight="50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44"/>
  <sheetViews>
    <sheetView showGridLines="0" tabSelected="1" zoomScale="85" zoomScaleNormal="85" zoomScaleSheetLayoutView="55" zoomScalePageLayoutView="0" workbookViewId="0" topLeftCell="A1">
      <pane ySplit="3" topLeftCell="A5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9.8515625" style="14" bestFit="1" customWidth="1"/>
    <col min="2" max="2" width="22.57421875" style="1" customWidth="1"/>
    <col min="3" max="3" width="9.28125" style="2" customWidth="1"/>
    <col min="4" max="9" width="4.421875" style="14" customWidth="1"/>
    <col min="10" max="15" width="6.8515625" style="14" customWidth="1"/>
    <col min="16" max="16" width="9.421875" style="2" customWidth="1"/>
    <col min="17" max="17" width="8.57421875" style="2" customWidth="1"/>
    <col min="18" max="18" width="47.140625" style="2" customWidth="1"/>
    <col min="19" max="19" width="22.28125" style="2" customWidth="1"/>
    <col min="20" max="16384" width="11.421875" style="2" customWidth="1"/>
  </cols>
  <sheetData>
    <row r="1" ht="13.5" thickBot="1">
      <c r="U1" s="229">
        <f>'General Information'!$D$3</f>
        <v>0</v>
      </c>
    </row>
    <row r="2" spans="1:19" ht="33" customHeight="1" thickTop="1">
      <c r="A2" s="354" t="s">
        <v>0</v>
      </c>
      <c r="B2" s="352" t="s">
        <v>1</v>
      </c>
      <c r="C2" s="245" t="s">
        <v>5</v>
      </c>
      <c r="D2" s="304" t="s">
        <v>103</v>
      </c>
      <c r="E2" s="305"/>
      <c r="F2" s="305"/>
      <c r="G2" s="305" t="s">
        <v>104</v>
      </c>
      <c r="H2" s="305"/>
      <c r="I2" s="305"/>
      <c r="J2" s="291" t="s">
        <v>21</v>
      </c>
      <c r="K2" s="292"/>
      <c r="L2" s="292"/>
      <c r="M2" s="291" t="s">
        <v>105</v>
      </c>
      <c r="N2" s="292"/>
      <c r="O2" s="292"/>
      <c r="P2" s="319" t="s">
        <v>91</v>
      </c>
      <c r="Q2" s="317" t="s">
        <v>106</v>
      </c>
      <c r="R2" s="350" t="s">
        <v>35</v>
      </c>
      <c r="S2" s="348" t="s">
        <v>36</v>
      </c>
    </row>
    <row r="3" spans="1:19" ht="45.75" customHeight="1" thickBot="1">
      <c r="A3" s="355"/>
      <c r="B3" s="353"/>
      <c r="C3" s="356"/>
      <c r="D3" s="250"/>
      <c r="E3" s="251"/>
      <c r="F3" s="251"/>
      <c r="G3" s="251"/>
      <c r="H3" s="251"/>
      <c r="I3" s="251"/>
      <c r="J3" s="3" t="s">
        <v>2</v>
      </c>
      <c r="K3" s="4" t="s">
        <v>3</v>
      </c>
      <c r="L3" s="4" t="s">
        <v>20</v>
      </c>
      <c r="M3" s="3" t="s">
        <v>2</v>
      </c>
      <c r="N3" s="4" t="s">
        <v>3</v>
      </c>
      <c r="O3" s="4" t="s">
        <v>20</v>
      </c>
      <c r="P3" s="320"/>
      <c r="Q3" s="318"/>
      <c r="R3" s="351"/>
      <c r="S3" s="349"/>
    </row>
    <row r="4" spans="1:19" ht="19.5" customHeight="1" thickBot="1">
      <c r="A4" s="339" t="s">
        <v>118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1"/>
    </row>
    <row r="5" spans="1:29" s="8" customFormat="1" ht="12.75">
      <c r="A5" s="73"/>
      <c r="B5" s="6" t="s">
        <v>6</v>
      </c>
      <c r="C5" s="16"/>
      <c r="D5" s="100"/>
      <c r="E5" s="29"/>
      <c r="F5" s="29"/>
      <c r="G5" s="324"/>
      <c r="H5" s="324"/>
      <c r="I5" s="324"/>
      <c r="J5" s="21"/>
      <c r="K5" s="22"/>
      <c r="L5" s="23"/>
      <c r="M5" s="306" t="e">
        <f>ROUND(AVERAGE(G6:I8),1)</f>
        <v>#VALUE!</v>
      </c>
      <c r="N5" s="293" t="e">
        <f>STDEV(G6:I8)</f>
        <v>#VALUE!</v>
      </c>
      <c r="O5" s="283" t="e">
        <f>N5/M5</f>
        <v>#VALUE!</v>
      </c>
      <c r="P5" s="30"/>
      <c r="Q5" s="101"/>
      <c r="R5" s="93"/>
      <c r="S5" s="74"/>
      <c r="AC5" s="25" t="s">
        <v>34</v>
      </c>
    </row>
    <row r="6" spans="1:29" s="8" customFormat="1" ht="15" customHeight="1">
      <c r="A6" s="75"/>
      <c r="B6" s="11"/>
      <c r="C6" s="9" t="s">
        <v>13</v>
      </c>
      <c r="D6" s="310" t="s">
        <v>82</v>
      </c>
      <c r="E6" s="267"/>
      <c r="F6" s="267"/>
      <c r="G6" s="309" t="e">
        <f>(D6-STD!$Q$7)/STD!$Q$8</f>
        <v>#VALUE!</v>
      </c>
      <c r="H6" s="309"/>
      <c r="I6" s="309"/>
      <c r="J6" s="296"/>
      <c r="K6" s="299"/>
      <c r="L6" s="286"/>
      <c r="M6" s="307"/>
      <c r="N6" s="294"/>
      <c r="O6" s="284"/>
      <c r="P6" s="31"/>
      <c r="Q6" s="102"/>
      <c r="R6" s="94" t="s">
        <v>181</v>
      </c>
      <c r="S6" s="76" t="e">
        <f>IF((AND(M5&gt;=3.2,M5&lt;=4.4)),"YES","Not Met")</f>
        <v>#VALUE!</v>
      </c>
      <c r="AC6" s="25" t="s">
        <v>115</v>
      </c>
    </row>
    <row r="7" spans="1:29" s="8" customFormat="1" ht="12.75">
      <c r="A7" s="77"/>
      <c r="B7" s="11"/>
      <c r="C7" s="9" t="s">
        <v>14</v>
      </c>
      <c r="D7" s="310" t="s">
        <v>19</v>
      </c>
      <c r="E7" s="267"/>
      <c r="F7" s="267"/>
      <c r="G7" s="309" t="e">
        <f>(D7-STD!$Q$7)/STD!$Q$8</f>
        <v>#VALUE!</v>
      </c>
      <c r="H7" s="309"/>
      <c r="I7" s="309"/>
      <c r="J7" s="296"/>
      <c r="K7" s="299"/>
      <c r="L7" s="286"/>
      <c r="M7" s="307"/>
      <c r="N7" s="294"/>
      <c r="O7" s="284"/>
      <c r="P7" s="31"/>
      <c r="Q7" s="102"/>
      <c r="R7" s="61"/>
      <c r="S7" s="76"/>
      <c r="AC7" s="25" t="s">
        <v>117</v>
      </c>
    </row>
    <row r="8" spans="1:29" s="8" customFormat="1" ht="13.5" thickBot="1">
      <c r="A8" s="78"/>
      <c r="B8" s="12"/>
      <c r="C8" s="13" t="s">
        <v>15</v>
      </c>
      <c r="D8" s="310" t="s">
        <v>19</v>
      </c>
      <c r="E8" s="267"/>
      <c r="F8" s="267"/>
      <c r="G8" s="309" t="e">
        <f>(D8-STD!$Q$7)/STD!$Q$8</f>
        <v>#VALUE!</v>
      </c>
      <c r="H8" s="309"/>
      <c r="I8" s="309"/>
      <c r="J8" s="297"/>
      <c r="K8" s="300"/>
      <c r="L8" s="287"/>
      <c r="M8" s="308"/>
      <c r="N8" s="295"/>
      <c r="O8" s="285"/>
      <c r="P8" s="33"/>
      <c r="Q8" s="103"/>
      <c r="R8" s="94"/>
      <c r="S8" s="113"/>
      <c r="AC8" s="25" t="s">
        <v>113</v>
      </c>
    </row>
    <row r="9" spans="1:19" s="8" customFormat="1" ht="12.75">
      <c r="A9" s="79"/>
      <c r="B9" s="6" t="s">
        <v>8</v>
      </c>
      <c r="C9" s="16"/>
      <c r="D9" s="206"/>
      <c r="E9" s="207"/>
      <c r="F9" s="207"/>
      <c r="G9" s="41"/>
      <c r="H9" s="41"/>
      <c r="I9" s="41"/>
      <c r="J9" s="301" t="e">
        <f>AVERAGE(D10:F15)</f>
        <v>#DIV/0!</v>
      </c>
      <c r="K9" s="293" t="e">
        <f>STDEV(D10:F15)</f>
        <v>#DIV/0!</v>
      </c>
      <c r="L9" s="322" t="e">
        <f>STDEV(D10:F15,D17:F19)/AVERAGE(D10:F15,D17:F19)</f>
        <v>#DIV/0!</v>
      </c>
      <c r="M9" s="306" t="e">
        <f>ROUND(AVERAGE(G10:I15),1)</f>
        <v>#VALUE!</v>
      </c>
      <c r="N9" s="293" t="e">
        <f>STDEV(G10:I15)</f>
        <v>#VALUE!</v>
      </c>
      <c r="O9" s="283" t="e">
        <f>N9/M9</f>
        <v>#VALUE!</v>
      </c>
      <c r="P9" s="31"/>
      <c r="Q9" s="102"/>
      <c r="R9" s="60"/>
      <c r="S9" s="80"/>
    </row>
    <row r="10" spans="1:19" s="8" customFormat="1" ht="15" customHeight="1">
      <c r="A10" s="75"/>
      <c r="B10" s="11"/>
      <c r="C10" s="9" t="s">
        <v>13</v>
      </c>
      <c r="D10" s="329" t="s">
        <v>82</v>
      </c>
      <c r="E10" s="267"/>
      <c r="F10" s="267"/>
      <c r="G10" s="309" t="e">
        <f>(D10-STD!$Q$7)/STD!$Q$8</f>
        <v>#VALUE!</v>
      </c>
      <c r="H10" s="309"/>
      <c r="I10" s="309"/>
      <c r="J10" s="302"/>
      <c r="K10" s="294"/>
      <c r="L10" s="323"/>
      <c r="M10" s="307"/>
      <c r="N10" s="294"/>
      <c r="O10" s="284"/>
      <c r="P10" s="31"/>
      <c r="Q10" s="102"/>
      <c r="R10" s="95"/>
      <c r="S10" s="81"/>
    </row>
    <row r="11" spans="1:19" s="8" customFormat="1" ht="15" customHeight="1">
      <c r="A11" s="82"/>
      <c r="B11" s="11"/>
      <c r="C11" s="9" t="s">
        <v>14</v>
      </c>
      <c r="D11" s="310" t="s">
        <v>82</v>
      </c>
      <c r="E11" s="267"/>
      <c r="F11" s="267"/>
      <c r="G11" s="309" t="e">
        <f>(D11-STD!$Q$7)/STD!$Q$8</f>
        <v>#VALUE!</v>
      </c>
      <c r="H11" s="309"/>
      <c r="I11" s="309"/>
      <c r="J11" s="302"/>
      <c r="K11" s="294"/>
      <c r="L11" s="323"/>
      <c r="M11" s="307"/>
      <c r="N11" s="294"/>
      <c r="O11" s="284"/>
      <c r="P11" s="32"/>
      <c r="Q11" s="102"/>
      <c r="R11" s="94" t="s">
        <v>107</v>
      </c>
      <c r="S11" s="76" t="e">
        <f>IF(L9&lt;0.1,"YES","Not Met")</f>
        <v>#DIV/0!</v>
      </c>
    </row>
    <row r="12" spans="1:19" s="8" customFormat="1" ht="12.75">
      <c r="A12" s="82"/>
      <c r="B12" s="11"/>
      <c r="C12" s="9" t="s">
        <v>15</v>
      </c>
      <c r="D12" s="310" t="s">
        <v>82</v>
      </c>
      <c r="E12" s="267"/>
      <c r="F12" s="267"/>
      <c r="G12" s="309" t="e">
        <f>(D12-STD!$Q$7)/STD!$Q$8</f>
        <v>#VALUE!</v>
      </c>
      <c r="H12" s="309"/>
      <c r="I12" s="309"/>
      <c r="J12" s="302"/>
      <c r="K12" s="294"/>
      <c r="L12" s="323"/>
      <c r="M12" s="307"/>
      <c r="N12" s="294"/>
      <c r="O12" s="284"/>
      <c r="P12" s="32"/>
      <c r="Q12" s="102"/>
      <c r="R12" s="61"/>
      <c r="S12" s="76"/>
    </row>
    <row r="13" spans="1:19" s="8" customFormat="1" ht="12.75">
      <c r="A13" s="82"/>
      <c r="B13" s="11"/>
      <c r="C13" s="9" t="s">
        <v>16</v>
      </c>
      <c r="D13" s="310" t="s">
        <v>82</v>
      </c>
      <c r="E13" s="267"/>
      <c r="F13" s="267"/>
      <c r="G13" s="309" t="e">
        <f>(D13-STD!$Q$7)/STD!$Q$8</f>
        <v>#VALUE!</v>
      </c>
      <c r="H13" s="309"/>
      <c r="I13" s="309"/>
      <c r="J13" s="302"/>
      <c r="K13" s="294"/>
      <c r="L13" s="323"/>
      <c r="M13" s="307"/>
      <c r="N13" s="294"/>
      <c r="O13" s="284"/>
      <c r="P13" s="31"/>
      <c r="Q13" s="102"/>
      <c r="R13" s="94"/>
      <c r="S13" s="113"/>
    </row>
    <row r="14" spans="1:19" s="8" customFormat="1" ht="12.75">
      <c r="A14" s="77"/>
      <c r="B14" s="11"/>
      <c r="C14" s="9" t="s">
        <v>17</v>
      </c>
      <c r="D14" s="310" t="s">
        <v>82</v>
      </c>
      <c r="E14" s="267"/>
      <c r="F14" s="267"/>
      <c r="G14" s="309" t="e">
        <f>(D14-STD!$Q$7)/STD!$Q$8</f>
        <v>#VALUE!</v>
      </c>
      <c r="H14" s="309"/>
      <c r="I14" s="309"/>
      <c r="J14" s="302"/>
      <c r="K14" s="294"/>
      <c r="L14" s="323"/>
      <c r="M14" s="307"/>
      <c r="N14" s="294"/>
      <c r="O14" s="284"/>
      <c r="P14" s="31"/>
      <c r="Q14" s="102"/>
      <c r="R14" s="61"/>
      <c r="S14" s="76"/>
    </row>
    <row r="15" spans="1:19" s="8" customFormat="1" ht="13.5" thickBot="1">
      <c r="A15" s="78"/>
      <c r="B15" s="12"/>
      <c r="C15" s="13" t="s">
        <v>18</v>
      </c>
      <c r="D15" s="310" t="s">
        <v>19</v>
      </c>
      <c r="E15" s="267"/>
      <c r="F15" s="267"/>
      <c r="G15" s="309" t="e">
        <f>(D15-STD!$Q$7)/STD!$Q$8</f>
        <v>#VALUE!</v>
      </c>
      <c r="H15" s="309"/>
      <c r="I15" s="309"/>
      <c r="J15" s="303"/>
      <c r="K15" s="295"/>
      <c r="L15" s="323"/>
      <c r="M15" s="308"/>
      <c r="N15" s="295"/>
      <c r="O15" s="285"/>
      <c r="P15" s="33"/>
      <c r="Q15" s="103"/>
      <c r="R15" s="62"/>
      <c r="S15" s="83"/>
    </row>
    <row r="16" spans="1:19" s="8" customFormat="1" ht="12.75">
      <c r="A16" s="84" t="s">
        <v>108</v>
      </c>
      <c r="B16" s="24" t="s">
        <v>9</v>
      </c>
      <c r="C16" s="16"/>
      <c r="D16" s="328"/>
      <c r="E16" s="314"/>
      <c r="F16" s="314"/>
      <c r="G16" s="315"/>
      <c r="H16" s="315"/>
      <c r="I16" s="315"/>
      <c r="J16" s="311" t="e">
        <f>AVERAGE(D17:F19)</f>
        <v>#DIV/0!</v>
      </c>
      <c r="K16" s="293" t="e">
        <f>STDEV(D17:F19)</f>
        <v>#DIV/0!</v>
      </c>
      <c r="L16" s="283" t="e">
        <f>K16/J16</f>
        <v>#DIV/0!</v>
      </c>
      <c r="M16" s="306" t="e">
        <f>ROUND(AVERAGE(G17:I19),1)</f>
        <v>#VALUE!</v>
      </c>
      <c r="N16" s="293" t="e">
        <f>STDEV(G17:I19)</f>
        <v>#VALUE!</v>
      </c>
      <c r="O16" s="283" t="e">
        <f>N16/M16</f>
        <v>#VALUE!</v>
      </c>
      <c r="P16" s="48"/>
      <c r="Q16" s="104"/>
      <c r="R16" s="94" t="s">
        <v>109</v>
      </c>
      <c r="S16" s="76" t="e">
        <f>IF(L16&lt;0.1,"YES","Not Met")</f>
        <v>#DIV/0!</v>
      </c>
    </row>
    <row r="17" spans="1:19" s="8" customFormat="1" ht="15" customHeight="1">
      <c r="A17" s="86" t="s">
        <v>110</v>
      </c>
      <c r="B17" s="18"/>
      <c r="C17" s="9" t="s">
        <v>13</v>
      </c>
      <c r="D17" s="310" t="s">
        <v>82</v>
      </c>
      <c r="E17" s="267"/>
      <c r="F17" s="267"/>
      <c r="G17" s="309" t="e">
        <f>(D17-STD!$Q$7)/STD!$Q$8</f>
        <v>#VALUE!</v>
      </c>
      <c r="H17" s="309"/>
      <c r="I17" s="309"/>
      <c r="J17" s="302"/>
      <c r="K17" s="294"/>
      <c r="L17" s="284"/>
      <c r="M17" s="307"/>
      <c r="N17" s="294"/>
      <c r="O17" s="284"/>
      <c r="P17" s="208" t="s">
        <v>82</v>
      </c>
      <c r="Q17" s="198" t="e">
        <f>D17/P17</f>
        <v>#VALUE!</v>
      </c>
      <c r="R17" s="94"/>
      <c r="S17" s="113"/>
    </row>
    <row r="18" spans="1:19" s="8" customFormat="1" ht="15" customHeight="1">
      <c r="A18" s="82"/>
      <c r="B18" s="11"/>
      <c r="C18" s="9" t="s">
        <v>14</v>
      </c>
      <c r="D18" s="310" t="s">
        <v>82</v>
      </c>
      <c r="E18" s="267"/>
      <c r="F18" s="267"/>
      <c r="G18" s="309" t="e">
        <f>(D18-STD!$Q$7)/STD!$Q$8</f>
        <v>#VALUE!</v>
      </c>
      <c r="H18" s="309"/>
      <c r="I18" s="309"/>
      <c r="J18" s="302"/>
      <c r="K18" s="294"/>
      <c r="L18" s="284"/>
      <c r="M18" s="307"/>
      <c r="N18" s="294"/>
      <c r="O18" s="284"/>
      <c r="P18" s="208" t="s">
        <v>82</v>
      </c>
      <c r="Q18" s="198" t="e">
        <f>D18/P18</f>
        <v>#VALUE!</v>
      </c>
      <c r="R18" s="94" t="s">
        <v>181</v>
      </c>
      <c r="S18" s="76" t="e">
        <f>IF((AND(M16&gt;=3.2,M16&lt;=4.4)),"YES","Not Met")</f>
        <v>#VALUE!</v>
      </c>
    </row>
    <row r="19" spans="1:19" s="8" customFormat="1" ht="13.5" thickBot="1">
      <c r="A19" s="77"/>
      <c r="B19" s="12"/>
      <c r="C19" s="13" t="s">
        <v>15</v>
      </c>
      <c r="D19" s="310" t="s">
        <v>19</v>
      </c>
      <c r="E19" s="267"/>
      <c r="F19" s="267"/>
      <c r="G19" s="309" t="e">
        <f>(D19-STD!$Q$7)/STD!$Q$8</f>
        <v>#VALUE!</v>
      </c>
      <c r="H19" s="309"/>
      <c r="I19" s="309"/>
      <c r="J19" s="312"/>
      <c r="K19" s="298"/>
      <c r="L19" s="321"/>
      <c r="M19" s="316"/>
      <c r="N19" s="298"/>
      <c r="O19" s="321"/>
      <c r="P19" s="209" t="s">
        <v>82</v>
      </c>
      <c r="Q19" s="198" t="e">
        <f>D19/P19</f>
        <v>#VALUE!</v>
      </c>
      <c r="R19" s="94"/>
      <c r="S19" s="113"/>
    </row>
    <row r="20" spans="1:19" s="8" customFormat="1" ht="12.75">
      <c r="A20" s="84" t="s">
        <v>114</v>
      </c>
      <c r="B20" s="24" t="s">
        <v>9</v>
      </c>
      <c r="C20" s="16"/>
      <c r="D20" s="313"/>
      <c r="E20" s="314"/>
      <c r="F20" s="314"/>
      <c r="G20" s="315"/>
      <c r="H20" s="315"/>
      <c r="I20" s="315"/>
      <c r="J20" s="301" t="e">
        <f>AVERAGE(D21:F23)</f>
        <v>#DIV/0!</v>
      </c>
      <c r="K20" s="293" t="e">
        <f>STDEV(D21:F23)</f>
        <v>#DIV/0!</v>
      </c>
      <c r="L20" s="283" t="e">
        <f>K20/J20</f>
        <v>#DIV/0!</v>
      </c>
      <c r="M20" s="306" t="e">
        <f>ROUND(AVERAGE(G21:I23),1)</f>
        <v>#VALUE!</v>
      </c>
      <c r="N20" s="293" t="e">
        <f>STDEV(G21:I23)</f>
        <v>#VALUE!</v>
      </c>
      <c r="O20" s="283" t="e">
        <f>N20/M20</f>
        <v>#VALUE!</v>
      </c>
      <c r="P20" s="210"/>
      <c r="Q20" s="199"/>
      <c r="R20" s="96" t="s">
        <v>109</v>
      </c>
      <c r="S20" s="85" t="e">
        <f>IF(L20&lt;0.1,"YES","Not Met")</f>
        <v>#DIV/0!</v>
      </c>
    </row>
    <row r="21" spans="1:19" s="8" customFormat="1" ht="15" customHeight="1">
      <c r="A21" s="75"/>
      <c r="B21" s="18" t="s">
        <v>73</v>
      </c>
      <c r="C21" s="9" t="s">
        <v>13</v>
      </c>
      <c r="D21" s="310" t="s">
        <v>19</v>
      </c>
      <c r="E21" s="267"/>
      <c r="F21" s="267"/>
      <c r="G21" s="309" t="e">
        <f>(D21-STD!$Q$7)/STD!$Q$8</f>
        <v>#VALUE!</v>
      </c>
      <c r="H21" s="309"/>
      <c r="I21" s="309"/>
      <c r="J21" s="302"/>
      <c r="K21" s="294"/>
      <c r="L21" s="284"/>
      <c r="M21" s="307"/>
      <c r="N21" s="294"/>
      <c r="O21" s="284"/>
      <c r="P21" s="208" t="s">
        <v>82</v>
      </c>
      <c r="Q21" s="198" t="e">
        <f>D21/P21</f>
        <v>#VALUE!</v>
      </c>
      <c r="R21" s="94"/>
      <c r="S21" s="113"/>
    </row>
    <row r="22" spans="1:19" s="8" customFormat="1" ht="15" customHeight="1">
      <c r="A22" s="82"/>
      <c r="B22" s="11"/>
      <c r="C22" s="9" t="s">
        <v>14</v>
      </c>
      <c r="D22" s="310" t="s">
        <v>19</v>
      </c>
      <c r="E22" s="267"/>
      <c r="F22" s="267"/>
      <c r="G22" s="309" t="e">
        <f>(D22-STD!$Q$7)/STD!$Q$8</f>
        <v>#VALUE!</v>
      </c>
      <c r="H22" s="309"/>
      <c r="I22" s="309"/>
      <c r="J22" s="302"/>
      <c r="K22" s="294"/>
      <c r="L22" s="284"/>
      <c r="M22" s="307"/>
      <c r="N22" s="294"/>
      <c r="O22" s="284"/>
      <c r="P22" s="208" t="s">
        <v>82</v>
      </c>
      <c r="Q22" s="198" t="e">
        <f>D22/P22</f>
        <v>#VALUE!</v>
      </c>
      <c r="R22" s="94" t="s">
        <v>181</v>
      </c>
      <c r="S22" s="76" t="e">
        <f>IF((AND(M20&gt;=3.2,M20&lt;=4.4)),"YES","Not Met")</f>
        <v>#VALUE!</v>
      </c>
    </row>
    <row r="23" spans="1:19" s="8" customFormat="1" ht="13.5" thickBot="1">
      <c r="A23" s="77"/>
      <c r="B23" s="12"/>
      <c r="C23" s="13" t="s">
        <v>15</v>
      </c>
      <c r="D23" s="310" t="s">
        <v>19</v>
      </c>
      <c r="E23" s="267"/>
      <c r="F23" s="267"/>
      <c r="G23" s="309" t="e">
        <f>(D23-STD!$Q$7)/STD!$Q$8</f>
        <v>#VALUE!</v>
      </c>
      <c r="H23" s="309"/>
      <c r="I23" s="309"/>
      <c r="J23" s="312"/>
      <c r="K23" s="298"/>
      <c r="L23" s="321"/>
      <c r="M23" s="316"/>
      <c r="N23" s="298"/>
      <c r="O23" s="321"/>
      <c r="P23" s="209" t="s">
        <v>82</v>
      </c>
      <c r="Q23" s="200" t="e">
        <f>D23/P23</f>
        <v>#VALUE!</v>
      </c>
      <c r="R23" s="97"/>
      <c r="S23" s="114"/>
    </row>
    <row r="24" spans="1:19" s="8" customFormat="1" ht="12.75">
      <c r="A24" s="84" t="s">
        <v>116</v>
      </c>
      <c r="B24" s="24" t="s">
        <v>9</v>
      </c>
      <c r="C24" s="16"/>
      <c r="D24" s="313"/>
      <c r="E24" s="314"/>
      <c r="F24" s="314"/>
      <c r="G24" s="315"/>
      <c r="H24" s="315"/>
      <c r="I24" s="315"/>
      <c r="J24" s="301" t="e">
        <f>AVERAGE(D25:F27)</f>
        <v>#DIV/0!</v>
      </c>
      <c r="K24" s="293" t="e">
        <f>STDEV(D25:F27)</f>
        <v>#DIV/0!</v>
      </c>
      <c r="L24" s="283" t="e">
        <f>K24/J24</f>
        <v>#DIV/0!</v>
      </c>
      <c r="M24" s="306" t="e">
        <f>ROUND(AVERAGE(G25:I27),1)</f>
        <v>#VALUE!</v>
      </c>
      <c r="N24" s="293" t="e">
        <f>STDEV(G25:I27)</f>
        <v>#VALUE!</v>
      </c>
      <c r="O24" s="283" t="e">
        <f>N24/M24</f>
        <v>#VALUE!</v>
      </c>
      <c r="P24" s="210"/>
      <c r="Q24" s="198"/>
      <c r="R24" s="94" t="s">
        <v>109</v>
      </c>
      <c r="S24" s="76" t="e">
        <f>IF(L24&lt;0.1,"YES","Not Met")</f>
        <v>#DIV/0!</v>
      </c>
    </row>
    <row r="25" spans="1:19" s="8" customFormat="1" ht="15" customHeight="1">
      <c r="A25" s="75"/>
      <c r="B25" s="18" t="s">
        <v>73</v>
      </c>
      <c r="C25" s="9" t="s">
        <v>13</v>
      </c>
      <c r="D25" s="310" t="s">
        <v>19</v>
      </c>
      <c r="E25" s="267"/>
      <c r="F25" s="267"/>
      <c r="G25" s="309" t="e">
        <f>(D25-STD!$Q$7)/STD!$Q$8</f>
        <v>#VALUE!</v>
      </c>
      <c r="H25" s="309"/>
      <c r="I25" s="309"/>
      <c r="J25" s="302"/>
      <c r="K25" s="294"/>
      <c r="L25" s="284"/>
      <c r="M25" s="307"/>
      <c r="N25" s="294"/>
      <c r="O25" s="284"/>
      <c r="P25" s="208" t="s">
        <v>82</v>
      </c>
      <c r="Q25" s="198" t="e">
        <f>D25/P25</f>
        <v>#VALUE!</v>
      </c>
      <c r="R25" s="94"/>
      <c r="S25" s="113"/>
    </row>
    <row r="26" spans="1:19" s="8" customFormat="1" ht="15" customHeight="1">
      <c r="A26" s="82"/>
      <c r="B26" s="11"/>
      <c r="C26" s="9" t="s">
        <v>14</v>
      </c>
      <c r="D26" s="310" t="s">
        <v>19</v>
      </c>
      <c r="E26" s="267"/>
      <c r="F26" s="267"/>
      <c r="G26" s="309" t="e">
        <f>(D26-STD!$Q$7)/STD!$Q$8</f>
        <v>#VALUE!</v>
      </c>
      <c r="H26" s="309"/>
      <c r="I26" s="309"/>
      <c r="J26" s="302"/>
      <c r="K26" s="294"/>
      <c r="L26" s="284"/>
      <c r="M26" s="307"/>
      <c r="N26" s="294"/>
      <c r="O26" s="284"/>
      <c r="P26" s="208" t="s">
        <v>82</v>
      </c>
      <c r="Q26" s="198" t="e">
        <f>D26/P26</f>
        <v>#VALUE!</v>
      </c>
      <c r="R26" s="94" t="s">
        <v>181</v>
      </c>
      <c r="S26" s="76" t="e">
        <f>IF((AND(M24&gt;=3.2,M24&lt;=4.4)),"YES","Not Met")</f>
        <v>#VALUE!</v>
      </c>
    </row>
    <row r="27" spans="1:19" s="8" customFormat="1" ht="13.5" thickBot="1">
      <c r="A27" s="77"/>
      <c r="B27" s="12"/>
      <c r="C27" s="13" t="s">
        <v>15</v>
      </c>
      <c r="D27" s="310" t="s">
        <v>19</v>
      </c>
      <c r="E27" s="267"/>
      <c r="F27" s="267"/>
      <c r="G27" s="309" t="e">
        <f>(D27-STD!$Q$7)/STD!$Q$8</f>
        <v>#VALUE!</v>
      </c>
      <c r="H27" s="309"/>
      <c r="I27" s="309"/>
      <c r="J27" s="312"/>
      <c r="K27" s="298"/>
      <c r="L27" s="321"/>
      <c r="M27" s="316"/>
      <c r="N27" s="298"/>
      <c r="O27" s="321"/>
      <c r="P27" s="209" t="s">
        <v>82</v>
      </c>
      <c r="Q27" s="198" t="e">
        <f>D27/P27</f>
        <v>#VALUE!</v>
      </c>
      <c r="R27" s="94"/>
      <c r="S27" s="113"/>
    </row>
    <row r="28" spans="1:19" s="8" customFormat="1" ht="24.75">
      <c r="A28" s="88" t="s">
        <v>112</v>
      </c>
      <c r="B28" s="24" t="s">
        <v>9</v>
      </c>
      <c r="C28" s="16"/>
      <c r="D28" s="313"/>
      <c r="E28" s="314"/>
      <c r="F28" s="314"/>
      <c r="G28" s="315"/>
      <c r="H28" s="315"/>
      <c r="I28" s="315"/>
      <c r="J28" s="301" t="e">
        <f>AVERAGE(D29:F31)</f>
        <v>#DIV/0!</v>
      </c>
      <c r="K28" s="293" t="e">
        <f>STDEV(D29:F31)</f>
        <v>#DIV/0!</v>
      </c>
      <c r="L28" s="283" t="e">
        <f>K28/J28</f>
        <v>#DIV/0!</v>
      </c>
      <c r="M28" s="306" t="e">
        <f>ROUND(AVERAGE(G29:I31),1)</f>
        <v>#VALUE!</v>
      </c>
      <c r="N28" s="293" t="e">
        <f>STDEV(G29:I31)</f>
        <v>#VALUE!</v>
      </c>
      <c r="O28" s="283" t="e">
        <f>N28/M28</f>
        <v>#VALUE!</v>
      </c>
      <c r="P28" s="210"/>
      <c r="Q28" s="199"/>
      <c r="R28" s="96" t="s">
        <v>109</v>
      </c>
      <c r="S28" s="85" t="e">
        <f>IF(L28&lt;0.1,"YES","Not Met")</f>
        <v>#DIV/0!</v>
      </c>
    </row>
    <row r="29" spans="1:19" s="8" customFormat="1" ht="15" customHeight="1">
      <c r="A29" s="75"/>
      <c r="B29" s="18" t="s">
        <v>73</v>
      </c>
      <c r="C29" s="9" t="s">
        <v>13</v>
      </c>
      <c r="D29" s="310" t="s">
        <v>19</v>
      </c>
      <c r="E29" s="267"/>
      <c r="F29" s="267"/>
      <c r="G29" s="309" t="e">
        <f>(D29-STD!$Q$7)/STD!$Q$8</f>
        <v>#VALUE!</v>
      </c>
      <c r="H29" s="309"/>
      <c r="I29" s="309"/>
      <c r="J29" s="302"/>
      <c r="K29" s="294"/>
      <c r="L29" s="284"/>
      <c r="M29" s="307"/>
      <c r="N29" s="294"/>
      <c r="O29" s="284"/>
      <c r="P29" s="208" t="s">
        <v>82</v>
      </c>
      <c r="Q29" s="198" t="e">
        <f>D29/P29</f>
        <v>#VALUE!</v>
      </c>
      <c r="R29" s="94"/>
      <c r="S29" s="113"/>
    </row>
    <row r="30" spans="1:19" s="8" customFormat="1" ht="15" customHeight="1">
      <c r="A30" s="82"/>
      <c r="B30" s="11"/>
      <c r="C30" s="9" t="s">
        <v>14</v>
      </c>
      <c r="D30" s="310" t="s">
        <v>19</v>
      </c>
      <c r="E30" s="267"/>
      <c r="F30" s="267"/>
      <c r="G30" s="309" t="e">
        <f>(D30-STD!$Q$7)/STD!$Q$8</f>
        <v>#VALUE!</v>
      </c>
      <c r="H30" s="309"/>
      <c r="I30" s="309"/>
      <c r="J30" s="302"/>
      <c r="K30" s="294"/>
      <c r="L30" s="284"/>
      <c r="M30" s="307"/>
      <c r="N30" s="294"/>
      <c r="O30" s="284"/>
      <c r="P30" s="208" t="s">
        <v>82</v>
      </c>
      <c r="Q30" s="198" t="e">
        <f>D30/P30</f>
        <v>#VALUE!</v>
      </c>
      <c r="R30" s="94" t="s">
        <v>181</v>
      </c>
      <c r="S30" s="76" t="e">
        <f>IF((AND(M28&gt;=3.2,M28&lt;=4.4)),"YES","Not Met")</f>
        <v>#VALUE!</v>
      </c>
    </row>
    <row r="31" spans="1:19" s="8" customFormat="1" ht="13.5" thickBot="1">
      <c r="A31" s="78"/>
      <c r="B31" s="19"/>
      <c r="C31" s="15" t="s">
        <v>15</v>
      </c>
      <c r="D31" s="310" t="s">
        <v>19</v>
      </c>
      <c r="E31" s="267"/>
      <c r="F31" s="267"/>
      <c r="G31" s="338" t="e">
        <f>(D31-STD!$Q$7)/STD!$Q$8</f>
        <v>#VALUE!</v>
      </c>
      <c r="H31" s="338"/>
      <c r="I31" s="338"/>
      <c r="J31" s="303"/>
      <c r="K31" s="295"/>
      <c r="L31" s="285"/>
      <c r="M31" s="308"/>
      <c r="N31" s="295"/>
      <c r="O31" s="285"/>
      <c r="P31" s="209" t="s">
        <v>82</v>
      </c>
      <c r="Q31" s="200" t="e">
        <f>D31/P31</f>
        <v>#VALUE!</v>
      </c>
      <c r="R31" s="97"/>
      <c r="S31" s="113"/>
    </row>
    <row r="32" spans="1:19" ht="19.5" customHeight="1" thickBot="1">
      <c r="A32" s="339" t="s">
        <v>102</v>
      </c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1"/>
    </row>
    <row r="33" spans="1:19" ht="12.75">
      <c r="A33" s="89"/>
      <c r="B33" s="6" t="s">
        <v>6</v>
      </c>
      <c r="C33" s="16"/>
      <c r="D33" s="106"/>
      <c r="E33" s="29"/>
      <c r="F33" s="29"/>
      <c r="G33" s="17"/>
      <c r="H33" s="17"/>
      <c r="I33" s="17"/>
      <c r="J33" s="21"/>
      <c r="K33" s="22"/>
      <c r="L33" s="23"/>
      <c r="M33" s="288" t="e">
        <f>ROUND(AVERAGE(G34:I36),1)</f>
        <v>#VALUE!</v>
      </c>
      <c r="N33" s="330" t="e">
        <f>STDEV(G34:I36)</f>
        <v>#VALUE!</v>
      </c>
      <c r="O33" s="335" t="e">
        <f>N33/M33</f>
        <v>#VALUE!</v>
      </c>
      <c r="P33" s="30"/>
      <c r="Q33" s="107"/>
      <c r="R33" s="93"/>
      <c r="S33" s="74"/>
    </row>
    <row r="34" spans="1:19" ht="12.75">
      <c r="A34" s="75"/>
      <c r="B34" s="11"/>
      <c r="C34" s="9" t="s">
        <v>13</v>
      </c>
      <c r="D34" s="310" t="s">
        <v>19</v>
      </c>
      <c r="E34" s="267"/>
      <c r="F34" s="267"/>
      <c r="G34" s="309" t="e">
        <f>(D34-STD!$Q$11)/STD!$Q$12</f>
        <v>#VALUE!</v>
      </c>
      <c r="H34" s="309"/>
      <c r="I34" s="309"/>
      <c r="J34" s="296"/>
      <c r="K34" s="299"/>
      <c r="L34" s="286"/>
      <c r="M34" s="289"/>
      <c r="N34" s="331"/>
      <c r="O34" s="336"/>
      <c r="P34" s="31"/>
      <c r="Q34" s="108"/>
      <c r="R34" s="40" t="s">
        <v>182</v>
      </c>
      <c r="S34" s="76" t="e">
        <f>IF((AND(M33&gt;=3.2,M33&lt;=4.4)),"YES","Not Met")</f>
        <v>#VALUE!</v>
      </c>
    </row>
    <row r="35" spans="1:19" ht="12.75">
      <c r="A35" s="77"/>
      <c r="B35" s="11"/>
      <c r="C35" s="9" t="s">
        <v>14</v>
      </c>
      <c r="D35" s="310" t="s">
        <v>19</v>
      </c>
      <c r="E35" s="267"/>
      <c r="F35" s="267"/>
      <c r="G35" s="309" t="e">
        <f>(D35-STD!$Q$11)/STD!$Q$12</f>
        <v>#VALUE!</v>
      </c>
      <c r="H35" s="309"/>
      <c r="I35" s="309"/>
      <c r="J35" s="296"/>
      <c r="K35" s="299"/>
      <c r="L35" s="286"/>
      <c r="M35" s="289"/>
      <c r="N35" s="331"/>
      <c r="O35" s="336"/>
      <c r="P35" s="31"/>
      <c r="Q35" s="108"/>
      <c r="R35" s="191"/>
      <c r="S35" s="76"/>
    </row>
    <row r="36" spans="1:19" ht="13.5" thickBot="1">
      <c r="A36" s="78"/>
      <c r="B36" s="12"/>
      <c r="C36" s="13" t="s">
        <v>15</v>
      </c>
      <c r="D36" s="310" t="s">
        <v>19</v>
      </c>
      <c r="E36" s="267"/>
      <c r="F36" s="267"/>
      <c r="G36" s="309" t="e">
        <f>(D36-STD!$Q$11)/STD!$Q$12</f>
        <v>#VALUE!</v>
      </c>
      <c r="H36" s="309"/>
      <c r="I36" s="309"/>
      <c r="J36" s="297"/>
      <c r="K36" s="300"/>
      <c r="L36" s="287"/>
      <c r="M36" s="290"/>
      <c r="N36" s="332"/>
      <c r="O36" s="337"/>
      <c r="P36" s="33"/>
      <c r="Q36" s="109"/>
      <c r="R36" s="40"/>
      <c r="S36" s="113"/>
    </row>
    <row r="37" spans="1:19" ht="12.75">
      <c r="A37" s="79"/>
      <c r="B37" s="6" t="s">
        <v>8</v>
      </c>
      <c r="C37" s="16"/>
      <c r="D37" s="211"/>
      <c r="E37" s="207"/>
      <c r="F37" s="207"/>
      <c r="G37" s="17"/>
      <c r="H37" s="17"/>
      <c r="I37" s="17"/>
      <c r="J37" s="301" t="e">
        <f>AVERAGE(D38:F43)</f>
        <v>#DIV/0!</v>
      </c>
      <c r="K37" s="293" t="e">
        <f>STDEV(D38:F43)</f>
        <v>#DIV/0!</v>
      </c>
      <c r="L37" s="322" t="e">
        <f>STDEV(D38:F43,D45:F47)/AVERAGE(D38:F43,D45:F47)</f>
        <v>#DIV/0!</v>
      </c>
      <c r="M37" s="325" t="e">
        <f>ROUND(AVERAGE(G38:I43),1)</f>
        <v>#VALUE!</v>
      </c>
      <c r="N37" s="293" t="e">
        <f>STDEV(G38:I43)</f>
        <v>#VALUE!</v>
      </c>
      <c r="O37" s="283" t="e">
        <f>N37/M37</f>
        <v>#VALUE!</v>
      </c>
      <c r="P37" s="31"/>
      <c r="Q37" s="108"/>
      <c r="R37" s="192"/>
      <c r="S37" s="80"/>
    </row>
    <row r="38" spans="1:19" ht="12.75">
      <c r="A38" s="75"/>
      <c r="B38" s="11"/>
      <c r="C38" s="9" t="s">
        <v>13</v>
      </c>
      <c r="D38" s="310" t="s">
        <v>82</v>
      </c>
      <c r="E38" s="267"/>
      <c r="F38" s="267"/>
      <c r="G38" s="309" t="e">
        <f>(D38-STD!$Q$11)/STD!$Q$12</f>
        <v>#VALUE!</v>
      </c>
      <c r="H38" s="309"/>
      <c r="I38" s="309"/>
      <c r="J38" s="302"/>
      <c r="K38" s="294"/>
      <c r="L38" s="323"/>
      <c r="M38" s="326"/>
      <c r="N38" s="294"/>
      <c r="O38" s="284"/>
      <c r="P38" s="31"/>
      <c r="Q38" s="108"/>
      <c r="R38" s="193"/>
      <c r="S38" s="81"/>
    </row>
    <row r="39" spans="1:19" ht="12.75">
      <c r="A39" s="82"/>
      <c r="B39" s="11"/>
      <c r="C39" s="9" t="s">
        <v>14</v>
      </c>
      <c r="D39" s="310" t="s">
        <v>82</v>
      </c>
      <c r="E39" s="267"/>
      <c r="F39" s="267"/>
      <c r="G39" s="309" t="e">
        <f>(D39-STD!$Q$11)/STD!$Q$12</f>
        <v>#VALUE!</v>
      </c>
      <c r="H39" s="309"/>
      <c r="I39" s="309"/>
      <c r="J39" s="302"/>
      <c r="K39" s="294"/>
      <c r="L39" s="323"/>
      <c r="M39" s="326"/>
      <c r="N39" s="294"/>
      <c r="O39" s="284"/>
      <c r="P39" s="32"/>
      <c r="Q39" s="108"/>
      <c r="R39" s="40" t="s">
        <v>158</v>
      </c>
      <c r="S39" s="76" t="e">
        <f>IF(L37&lt;0.1,"YES","Not Met")</f>
        <v>#DIV/0!</v>
      </c>
    </row>
    <row r="40" spans="1:19" ht="12.75">
      <c r="A40" s="82"/>
      <c r="B40" s="11"/>
      <c r="C40" s="9" t="s">
        <v>15</v>
      </c>
      <c r="D40" s="310" t="s">
        <v>82</v>
      </c>
      <c r="E40" s="267"/>
      <c r="F40" s="267"/>
      <c r="G40" s="309" t="e">
        <f>(D40-STD!$Q$11)/STD!$Q$12</f>
        <v>#VALUE!</v>
      </c>
      <c r="H40" s="309"/>
      <c r="I40" s="309"/>
      <c r="J40" s="302"/>
      <c r="K40" s="294"/>
      <c r="L40" s="323"/>
      <c r="M40" s="326"/>
      <c r="N40" s="294"/>
      <c r="O40" s="284"/>
      <c r="P40" s="32"/>
      <c r="Q40" s="108"/>
      <c r="R40" s="191"/>
      <c r="S40" s="76"/>
    </row>
    <row r="41" spans="1:19" ht="12.75">
      <c r="A41" s="82"/>
      <c r="B41" s="11"/>
      <c r="C41" s="9" t="s">
        <v>16</v>
      </c>
      <c r="D41" s="310" t="s">
        <v>82</v>
      </c>
      <c r="E41" s="267"/>
      <c r="F41" s="267"/>
      <c r="G41" s="309" t="e">
        <f>(D41-STD!$Q$11)/STD!$Q$12</f>
        <v>#VALUE!</v>
      </c>
      <c r="H41" s="309"/>
      <c r="I41" s="309"/>
      <c r="J41" s="302"/>
      <c r="K41" s="294"/>
      <c r="L41" s="323"/>
      <c r="M41" s="326"/>
      <c r="N41" s="294"/>
      <c r="O41" s="284"/>
      <c r="P41" s="31"/>
      <c r="Q41" s="108"/>
      <c r="R41" s="40"/>
      <c r="S41" s="113"/>
    </row>
    <row r="42" spans="1:19" ht="12.75">
      <c r="A42" s="77"/>
      <c r="B42" s="11"/>
      <c r="C42" s="9" t="s">
        <v>17</v>
      </c>
      <c r="D42" s="310" t="s">
        <v>82</v>
      </c>
      <c r="E42" s="267"/>
      <c r="F42" s="267"/>
      <c r="G42" s="309" t="e">
        <f>(D42-STD!$Q$11)/STD!$Q$12</f>
        <v>#VALUE!</v>
      </c>
      <c r="H42" s="309"/>
      <c r="I42" s="309"/>
      <c r="J42" s="302"/>
      <c r="K42" s="294"/>
      <c r="L42" s="323"/>
      <c r="M42" s="326"/>
      <c r="N42" s="294"/>
      <c r="O42" s="284"/>
      <c r="P42" s="31"/>
      <c r="Q42" s="108"/>
      <c r="R42" s="191"/>
      <c r="S42" s="76"/>
    </row>
    <row r="43" spans="1:19" ht="13.5" thickBot="1">
      <c r="A43" s="78"/>
      <c r="B43" s="12"/>
      <c r="C43" s="13" t="s">
        <v>18</v>
      </c>
      <c r="D43" s="310" t="s">
        <v>19</v>
      </c>
      <c r="E43" s="267"/>
      <c r="F43" s="267"/>
      <c r="G43" s="309" t="e">
        <f>(D43-STD!$Q$11)/STD!$Q$12</f>
        <v>#VALUE!</v>
      </c>
      <c r="H43" s="309"/>
      <c r="I43" s="309"/>
      <c r="J43" s="303"/>
      <c r="K43" s="295"/>
      <c r="L43" s="323"/>
      <c r="M43" s="327"/>
      <c r="N43" s="295"/>
      <c r="O43" s="285"/>
      <c r="P43" s="33"/>
      <c r="Q43" s="109"/>
      <c r="R43" s="194"/>
      <c r="S43" s="83"/>
    </row>
    <row r="44" spans="1:19" ht="12.75">
      <c r="A44" s="84" t="s">
        <v>108</v>
      </c>
      <c r="B44" s="24" t="s">
        <v>9</v>
      </c>
      <c r="C44" s="16"/>
      <c r="D44" s="328"/>
      <c r="E44" s="314"/>
      <c r="F44" s="314"/>
      <c r="G44" s="315"/>
      <c r="H44" s="315"/>
      <c r="I44" s="315"/>
      <c r="J44" s="301" t="e">
        <f>AVERAGE(D45:F47)</f>
        <v>#DIV/0!</v>
      </c>
      <c r="K44" s="293" t="e">
        <f>STDEV(D45:F47)</f>
        <v>#DIV/0!</v>
      </c>
      <c r="L44" s="283" t="e">
        <f>K44/J44</f>
        <v>#DIV/0!</v>
      </c>
      <c r="M44" s="325" t="e">
        <f>ROUND(AVERAGE(G45:I47),1)</f>
        <v>#VALUE!</v>
      </c>
      <c r="N44" s="293" t="e">
        <f>STDEV(G45:I47)</f>
        <v>#VALUE!</v>
      </c>
      <c r="O44" s="283" t="e">
        <f>N44/M44</f>
        <v>#VALUE!</v>
      </c>
      <c r="P44" s="48"/>
      <c r="Q44" s="201"/>
      <c r="R44" s="40" t="s">
        <v>159</v>
      </c>
      <c r="S44" s="76" t="e">
        <f>IF(L44&lt;0.1,"YES","Not Met")</f>
        <v>#DIV/0!</v>
      </c>
    </row>
    <row r="45" spans="1:19" ht="12.75">
      <c r="A45" s="86" t="s">
        <v>110</v>
      </c>
      <c r="B45" s="18"/>
      <c r="C45" s="9" t="s">
        <v>13</v>
      </c>
      <c r="D45" s="310" t="s">
        <v>82</v>
      </c>
      <c r="E45" s="267"/>
      <c r="F45" s="267"/>
      <c r="G45" s="309" t="e">
        <f>(D45-STD!$Q$11)/STD!$Q$12</f>
        <v>#VALUE!</v>
      </c>
      <c r="H45" s="309"/>
      <c r="I45" s="309"/>
      <c r="J45" s="302"/>
      <c r="K45" s="294"/>
      <c r="L45" s="284"/>
      <c r="M45" s="326"/>
      <c r="N45" s="294"/>
      <c r="O45" s="284"/>
      <c r="P45" s="208" t="s">
        <v>111</v>
      </c>
      <c r="Q45" s="201" t="e">
        <f>D45/P45</f>
        <v>#VALUE!</v>
      </c>
      <c r="R45" s="40"/>
      <c r="S45" s="113"/>
    </row>
    <row r="46" spans="1:19" ht="12.75">
      <c r="A46" s="82"/>
      <c r="B46" s="11"/>
      <c r="C46" s="9" t="s">
        <v>14</v>
      </c>
      <c r="D46" s="310" t="s">
        <v>82</v>
      </c>
      <c r="E46" s="267"/>
      <c r="F46" s="267"/>
      <c r="G46" s="309" t="e">
        <f>(D46-STD!$Q$11)/STD!$Q$12</f>
        <v>#VALUE!</v>
      </c>
      <c r="H46" s="309"/>
      <c r="I46" s="309"/>
      <c r="J46" s="302"/>
      <c r="K46" s="294"/>
      <c r="L46" s="284"/>
      <c r="M46" s="326"/>
      <c r="N46" s="294"/>
      <c r="O46" s="284"/>
      <c r="P46" s="208" t="s">
        <v>82</v>
      </c>
      <c r="Q46" s="201" t="e">
        <f>D46/P46</f>
        <v>#VALUE!</v>
      </c>
      <c r="R46" s="40" t="s">
        <v>182</v>
      </c>
      <c r="S46" s="76" t="e">
        <f>IF((AND(M44&gt;=3.2,M44&lt;=4.4)),"YES","Not Met")</f>
        <v>#VALUE!</v>
      </c>
    </row>
    <row r="47" spans="1:19" ht="13.5" thickBot="1">
      <c r="A47" s="77"/>
      <c r="B47" s="12"/>
      <c r="C47" s="13" t="s">
        <v>15</v>
      </c>
      <c r="D47" s="310" t="s">
        <v>19</v>
      </c>
      <c r="E47" s="267"/>
      <c r="F47" s="267"/>
      <c r="G47" s="309" t="e">
        <f>(D47-STD!$Q$11)/STD!$Q$12</f>
        <v>#VALUE!</v>
      </c>
      <c r="H47" s="309"/>
      <c r="I47" s="309"/>
      <c r="J47" s="312"/>
      <c r="K47" s="298"/>
      <c r="L47" s="321"/>
      <c r="M47" s="333"/>
      <c r="N47" s="298"/>
      <c r="O47" s="321"/>
      <c r="P47" s="208" t="s">
        <v>111</v>
      </c>
      <c r="Q47" s="201" t="e">
        <f>D47/P47</f>
        <v>#VALUE!</v>
      </c>
      <c r="R47" s="40"/>
      <c r="S47" s="113"/>
    </row>
    <row r="48" spans="1:19" ht="12.75">
      <c r="A48" s="84" t="s">
        <v>114</v>
      </c>
      <c r="B48" s="24" t="s">
        <v>9</v>
      </c>
      <c r="C48" s="16"/>
      <c r="D48" s="328"/>
      <c r="E48" s="314"/>
      <c r="F48" s="314"/>
      <c r="G48" s="315"/>
      <c r="H48" s="315"/>
      <c r="I48" s="315"/>
      <c r="J48" s="301" t="e">
        <f>AVERAGE(D49:F51)</f>
        <v>#DIV/0!</v>
      </c>
      <c r="K48" s="293" t="e">
        <f>STDEV(D49:F51)</f>
        <v>#DIV/0!</v>
      </c>
      <c r="L48" s="283" t="e">
        <f>K48/J48</f>
        <v>#DIV/0!</v>
      </c>
      <c r="M48" s="325" t="e">
        <f>ROUND(AVERAGE(G49:I51),1)</f>
        <v>#VALUE!</v>
      </c>
      <c r="N48" s="293" t="e">
        <f>STDEV(G49:I51)</f>
        <v>#VALUE!</v>
      </c>
      <c r="O48" s="283" t="e">
        <f>N48/M48</f>
        <v>#VALUE!</v>
      </c>
      <c r="P48" s="213"/>
      <c r="Q48" s="202"/>
      <c r="R48" s="195" t="s">
        <v>159</v>
      </c>
      <c r="S48" s="85" t="e">
        <f>IF(L48&lt;0.1,"YES","Not Met")</f>
        <v>#DIV/0!</v>
      </c>
    </row>
    <row r="49" spans="1:19" ht="12.75">
      <c r="A49" s="75"/>
      <c r="B49" s="18" t="s">
        <v>73</v>
      </c>
      <c r="C49" s="9" t="s">
        <v>13</v>
      </c>
      <c r="D49" s="310" t="s">
        <v>19</v>
      </c>
      <c r="E49" s="267"/>
      <c r="F49" s="267"/>
      <c r="G49" s="309" t="e">
        <f>(D49-STD!$Q$11)/STD!$Q$12</f>
        <v>#VALUE!</v>
      </c>
      <c r="H49" s="309"/>
      <c r="I49" s="309"/>
      <c r="J49" s="302"/>
      <c r="K49" s="294"/>
      <c r="L49" s="284"/>
      <c r="M49" s="326"/>
      <c r="N49" s="294"/>
      <c r="O49" s="284"/>
      <c r="P49" s="208" t="s">
        <v>111</v>
      </c>
      <c r="Q49" s="201" t="e">
        <f>D49/P49</f>
        <v>#VALUE!</v>
      </c>
      <c r="R49" s="40"/>
      <c r="S49" s="113"/>
    </row>
    <row r="50" spans="1:19" ht="12.75">
      <c r="A50" s="82"/>
      <c r="B50" s="11"/>
      <c r="C50" s="9" t="s">
        <v>14</v>
      </c>
      <c r="D50" s="310" t="s">
        <v>19</v>
      </c>
      <c r="E50" s="267"/>
      <c r="F50" s="267"/>
      <c r="G50" s="309" t="e">
        <f>(D50-STD!$Q$11)/STD!$Q$12</f>
        <v>#VALUE!</v>
      </c>
      <c r="H50" s="309"/>
      <c r="I50" s="309"/>
      <c r="J50" s="302"/>
      <c r="K50" s="294"/>
      <c r="L50" s="284"/>
      <c r="M50" s="326"/>
      <c r="N50" s="294"/>
      <c r="O50" s="284"/>
      <c r="P50" s="208" t="s">
        <v>82</v>
      </c>
      <c r="Q50" s="201" t="e">
        <f>D50/P50</f>
        <v>#VALUE!</v>
      </c>
      <c r="R50" s="40" t="s">
        <v>182</v>
      </c>
      <c r="S50" s="76" t="e">
        <f>IF((AND(M48&gt;=3.2,M48&lt;=4.4)),"YES","Not Met")</f>
        <v>#VALUE!</v>
      </c>
    </row>
    <row r="51" spans="1:19" ht="13.5" thickBot="1">
      <c r="A51" s="77"/>
      <c r="B51" s="12"/>
      <c r="C51" s="13" t="s">
        <v>15</v>
      </c>
      <c r="D51" s="310" t="s">
        <v>19</v>
      </c>
      <c r="E51" s="267"/>
      <c r="F51" s="267"/>
      <c r="G51" s="309" t="e">
        <f>(D51-STD!$Q$11)/STD!$Q$12</f>
        <v>#VALUE!</v>
      </c>
      <c r="H51" s="309"/>
      <c r="I51" s="309"/>
      <c r="J51" s="312"/>
      <c r="K51" s="298"/>
      <c r="L51" s="321"/>
      <c r="M51" s="333"/>
      <c r="N51" s="298"/>
      <c r="O51" s="321"/>
      <c r="P51" s="209" t="s">
        <v>111</v>
      </c>
      <c r="Q51" s="203" t="e">
        <f>D51/P51</f>
        <v>#VALUE!</v>
      </c>
      <c r="R51" s="196"/>
      <c r="S51" s="114"/>
    </row>
    <row r="52" spans="1:19" ht="12.75">
      <c r="A52" s="84" t="s">
        <v>116</v>
      </c>
      <c r="B52" s="24" t="s">
        <v>9</v>
      </c>
      <c r="C52" s="16"/>
      <c r="D52" s="328"/>
      <c r="E52" s="314"/>
      <c r="F52" s="314"/>
      <c r="G52" s="315"/>
      <c r="H52" s="315"/>
      <c r="I52" s="315"/>
      <c r="J52" s="301" t="e">
        <f>AVERAGE(D53:F55)</f>
        <v>#DIV/0!</v>
      </c>
      <c r="K52" s="293" t="e">
        <f>STDEV(D53:F55)</f>
        <v>#DIV/0!</v>
      </c>
      <c r="L52" s="283" t="e">
        <f>K52/J52</f>
        <v>#DIV/0!</v>
      </c>
      <c r="M52" s="325" t="e">
        <f>ROUND(AVERAGE(G53:I55),1)</f>
        <v>#VALUE!</v>
      </c>
      <c r="N52" s="293" t="e">
        <f>STDEV(G53:I55)</f>
        <v>#VALUE!</v>
      </c>
      <c r="O52" s="283" t="e">
        <f>N52/M52</f>
        <v>#VALUE!</v>
      </c>
      <c r="P52" s="210"/>
      <c r="Q52" s="201"/>
      <c r="R52" s="40" t="s">
        <v>159</v>
      </c>
      <c r="S52" s="76" t="e">
        <f>IF(L52&lt;0.1,"YES","Not Met")</f>
        <v>#DIV/0!</v>
      </c>
    </row>
    <row r="53" spans="1:19" ht="12.75">
      <c r="A53" s="75"/>
      <c r="B53" s="18" t="s">
        <v>73</v>
      </c>
      <c r="C53" s="9" t="s">
        <v>13</v>
      </c>
      <c r="D53" s="310" t="s">
        <v>19</v>
      </c>
      <c r="E53" s="267"/>
      <c r="F53" s="267"/>
      <c r="G53" s="309" t="e">
        <f>(D53-STD!$Q$11)/STD!$Q$12</f>
        <v>#VALUE!</v>
      </c>
      <c r="H53" s="309"/>
      <c r="I53" s="309"/>
      <c r="J53" s="302"/>
      <c r="K53" s="294"/>
      <c r="L53" s="284"/>
      <c r="M53" s="326"/>
      <c r="N53" s="294"/>
      <c r="O53" s="284"/>
      <c r="P53" s="208" t="s">
        <v>111</v>
      </c>
      <c r="Q53" s="201" t="e">
        <f>D53/P53</f>
        <v>#VALUE!</v>
      </c>
      <c r="R53" s="40"/>
      <c r="S53" s="113"/>
    </row>
    <row r="54" spans="1:19" ht="12.75">
      <c r="A54" s="82"/>
      <c r="B54" s="11"/>
      <c r="C54" s="9" t="s">
        <v>14</v>
      </c>
      <c r="D54" s="310" t="s">
        <v>82</v>
      </c>
      <c r="E54" s="267"/>
      <c r="F54" s="267"/>
      <c r="G54" s="309" t="e">
        <f>(D54-STD!$Q$11)/STD!$Q$12</f>
        <v>#VALUE!</v>
      </c>
      <c r="H54" s="309"/>
      <c r="I54" s="309"/>
      <c r="J54" s="302"/>
      <c r="K54" s="294"/>
      <c r="L54" s="284"/>
      <c r="M54" s="326"/>
      <c r="N54" s="294"/>
      <c r="O54" s="284"/>
      <c r="P54" s="208" t="s">
        <v>82</v>
      </c>
      <c r="Q54" s="201" t="e">
        <f>D54/P54</f>
        <v>#VALUE!</v>
      </c>
      <c r="R54" s="40" t="s">
        <v>182</v>
      </c>
      <c r="S54" s="76" t="e">
        <f>IF((AND(M52&gt;=3.2,M52&lt;=4.4)),"YES","Not Met")</f>
        <v>#VALUE!</v>
      </c>
    </row>
    <row r="55" spans="1:19" ht="13.5" thickBot="1">
      <c r="A55" s="77"/>
      <c r="B55" s="12"/>
      <c r="C55" s="13" t="s">
        <v>15</v>
      </c>
      <c r="D55" s="310" t="s">
        <v>19</v>
      </c>
      <c r="E55" s="267"/>
      <c r="F55" s="267"/>
      <c r="G55" s="309" t="e">
        <f>(D55-STD!$Q$11)/STD!$Q$12</f>
        <v>#VALUE!</v>
      </c>
      <c r="H55" s="309"/>
      <c r="I55" s="309"/>
      <c r="J55" s="312"/>
      <c r="K55" s="298"/>
      <c r="L55" s="321"/>
      <c r="M55" s="333"/>
      <c r="N55" s="298"/>
      <c r="O55" s="321"/>
      <c r="P55" s="209" t="s">
        <v>111</v>
      </c>
      <c r="Q55" s="201" t="e">
        <f>D55/P55</f>
        <v>#VALUE!</v>
      </c>
      <c r="R55" s="40"/>
      <c r="S55" s="113"/>
    </row>
    <row r="56" spans="1:19" ht="24.75">
      <c r="A56" s="88" t="s">
        <v>112</v>
      </c>
      <c r="B56" s="24" t="s">
        <v>9</v>
      </c>
      <c r="C56" s="16"/>
      <c r="D56" s="328"/>
      <c r="E56" s="314"/>
      <c r="F56" s="314"/>
      <c r="G56" s="315"/>
      <c r="H56" s="315"/>
      <c r="I56" s="315"/>
      <c r="J56" s="301" t="e">
        <f>AVERAGE(D57:F59)</f>
        <v>#DIV/0!</v>
      </c>
      <c r="K56" s="293" t="e">
        <f>STDEV(D57:F59)</f>
        <v>#DIV/0!</v>
      </c>
      <c r="L56" s="283" t="e">
        <f>K56/J56</f>
        <v>#DIV/0!</v>
      </c>
      <c r="M56" s="325" t="e">
        <f>ROUND(AVERAGE(G57:I59),1)</f>
        <v>#VALUE!</v>
      </c>
      <c r="N56" s="293" t="e">
        <f>STDEV(G57:I59)</f>
        <v>#VALUE!</v>
      </c>
      <c r="O56" s="283" t="e">
        <f>N56/M56</f>
        <v>#VALUE!</v>
      </c>
      <c r="P56" s="210"/>
      <c r="Q56" s="202"/>
      <c r="R56" s="195" t="s">
        <v>159</v>
      </c>
      <c r="S56" s="85" t="e">
        <f>IF(L56&lt;0.1,"YES","Not Met")</f>
        <v>#DIV/0!</v>
      </c>
    </row>
    <row r="57" spans="1:19" ht="12.75">
      <c r="A57" s="75"/>
      <c r="B57" s="18" t="s">
        <v>73</v>
      </c>
      <c r="C57" s="9" t="s">
        <v>13</v>
      </c>
      <c r="D57" s="310" t="s">
        <v>19</v>
      </c>
      <c r="E57" s="267"/>
      <c r="F57" s="267"/>
      <c r="G57" s="309" t="e">
        <f>(D57-STD!$Q$11)/STD!$Q$12</f>
        <v>#VALUE!</v>
      </c>
      <c r="H57" s="309"/>
      <c r="I57" s="309"/>
      <c r="J57" s="302"/>
      <c r="K57" s="294"/>
      <c r="L57" s="284"/>
      <c r="M57" s="326"/>
      <c r="N57" s="294"/>
      <c r="O57" s="284"/>
      <c r="P57" s="208" t="s">
        <v>111</v>
      </c>
      <c r="Q57" s="201" t="e">
        <f>D57/P57</f>
        <v>#VALUE!</v>
      </c>
      <c r="R57" s="40"/>
      <c r="S57" s="113"/>
    </row>
    <row r="58" spans="1:19" ht="12.75">
      <c r="A58" s="82"/>
      <c r="B58" s="11"/>
      <c r="C58" s="9" t="s">
        <v>14</v>
      </c>
      <c r="D58" s="310" t="s">
        <v>19</v>
      </c>
      <c r="E58" s="267"/>
      <c r="F58" s="267"/>
      <c r="G58" s="309" t="e">
        <f>(D58-STD!$Q$11)/STD!$Q$12</f>
        <v>#VALUE!</v>
      </c>
      <c r="H58" s="309"/>
      <c r="I58" s="309"/>
      <c r="J58" s="302"/>
      <c r="K58" s="294"/>
      <c r="L58" s="284"/>
      <c r="M58" s="326"/>
      <c r="N58" s="294"/>
      <c r="O58" s="284"/>
      <c r="P58" s="208" t="s">
        <v>82</v>
      </c>
      <c r="Q58" s="201" t="e">
        <f>D58/P58</f>
        <v>#VALUE!</v>
      </c>
      <c r="R58" s="40" t="s">
        <v>182</v>
      </c>
      <c r="S58" s="76" t="e">
        <f>IF((AND(M56&gt;=3.2,M56&lt;=4.4)),"YES","Not Met")</f>
        <v>#VALUE!</v>
      </c>
    </row>
    <row r="59" spans="1:19" ht="13.5" thickBot="1">
      <c r="A59" s="90"/>
      <c r="B59" s="91"/>
      <c r="C59" s="92" t="s">
        <v>15</v>
      </c>
      <c r="D59" s="343" t="s">
        <v>19</v>
      </c>
      <c r="E59" s="344"/>
      <c r="F59" s="344"/>
      <c r="G59" s="342" t="e">
        <f>(D59-STD!$Q$11)/STD!$Q$12</f>
        <v>#VALUE!</v>
      </c>
      <c r="H59" s="342"/>
      <c r="I59" s="342"/>
      <c r="J59" s="347"/>
      <c r="K59" s="346"/>
      <c r="L59" s="334"/>
      <c r="M59" s="345"/>
      <c r="N59" s="346"/>
      <c r="O59" s="334"/>
      <c r="P59" s="212" t="s">
        <v>111</v>
      </c>
      <c r="Q59" s="204" t="e">
        <f>D59/P59</f>
        <v>#VALUE!</v>
      </c>
      <c r="R59" s="70"/>
      <c r="S59" s="197"/>
    </row>
    <row r="60" ht="13.5" thickTop="1"/>
    <row r="641" ht="12.75">
      <c r="A641" s="2"/>
    </row>
    <row r="642" ht="12.75">
      <c r="A642" s="25"/>
    </row>
    <row r="643" ht="12.75">
      <c r="A643" s="25"/>
    </row>
    <row r="644" ht="12.75">
      <c r="A644" s="25"/>
    </row>
  </sheetData>
  <sheetProtection password="871B" sheet="1"/>
  <protectedRanges>
    <protectedRange sqref="D6:F8 P57:P59 D38:F43 D21:F23 D25:F27 D29:F31 D34:F36 D10:F15 D17:F19 D49:F51 D53:F55 D57:F59 P17:P19 P21:P23 P25:P27 P29:P31 P45:P47 P49:P51 P53:P55 D45:F47" name="範囲1"/>
  </protectedRanges>
  <mergeCells count="186">
    <mergeCell ref="A4:S4"/>
    <mergeCell ref="L24:L27"/>
    <mergeCell ref="M24:M27"/>
    <mergeCell ref="S2:S3"/>
    <mergeCell ref="R2:R3"/>
    <mergeCell ref="B2:B3"/>
    <mergeCell ref="A2:A3"/>
    <mergeCell ref="C2:C3"/>
    <mergeCell ref="N24:N27"/>
    <mergeCell ref="O24:O27"/>
    <mergeCell ref="D55:F55"/>
    <mergeCell ref="L44:L47"/>
    <mergeCell ref="D44:F44"/>
    <mergeCell ref="D45:F45"/>
    <mergeCell ref="G47:I47"/>
    <mergeCell ref="K44:K47"/>
    <mergeCell ref="D47:F47"/>
    <mergeCell ref="J44:J47"/>
    <mergeCell ref="D46:F46"/>
    <mergeCell ref="K52:K55"/>
    <mergeCell ref="M56:M59"/>
    <mergeCell ref="N56:N59"/>
    <mergeCell ref="G58:I58"/>
    <mergeCell ref="L56:L59"/>
    <mergeCell ref="J56:J59"/>
    <mergeCell ref="K56:K59"/>
    <mergeCell ref="G56:I56"/>
    <mergeCell ref="D58:F58"/>
    <mergeCell ref="G59:I59"/>
    <mergeCell ref="D56:F56"/>
    <mergeCell ref="D59:F59"/>
    <mergeCell ref="D57:F57"/>
    <mergeCell ref="G57:I57"/>
    <mergeCell ref="G52:I52"/>
    <mergeCell ref="L52:L55"/>
    <mergeCell ref="M52:M55"/>
    <mergeCell ref="G55:I55"/>
    <mergeCell ref="G53:I53"/>
    <mergeCell ref="J52:J55"/>
    <mergeCell ref="G54:I54"/>
    <mergeCell ref="D52:F52"/>
    <mergeCell ref="D54:F54"/>
    <mergeCell ref="K48:K51"/>
    <mergeCell ref="D50:F50"/>
    <mergeCell ref="G50:I50"/>
    <mergeCell ref="G51:I51"/>
    <mergeCell ref="J48:J51"/>
    <mergeCell ref="D48:F48"/>
    <mergeCell ref="D53:F53"/>
    <mergeCell ref="D49:F49"/>
    <mergeCell ref="D51:F51"/>
    <mergeCell ref="M20:M23"/>
    <mergeCell ref="L48:L51"/>
    <mergeCell ref="M48:M51"/>
    <mergeCell ref="G23:I23"/>
    <mergeCell ref="G21:I21"/>
    <mergeCell ref="D30:F30"/>
    <mergeCell ref="G30:I30"/>
    <mergeCell ref="D42:F42"/>
    <mergeCell ref="A32:S32"/>
    <mergeCell ref="G31:I31"/>
    <mergeCell ref="G28:I28"/>
    <mergeCell ref="G29:I29"/>
    <mergeCell ref="D26:F26"/>
    <mergeCell ref="G24:I24"/>
    <mergeCell ref="D25:F25"/>
    <mergeCell ref="G25:I25"/>
    <mergeCell ref="D24:F24"/>
    <mergeCell ref="D31:F31"/>
    <mergeCell ref="O56:O59"/>
    <mergeCell ref="G22:I22"/>
    <mergeCell ref="N44:N47"/>
    <mergeCell ref="O44:O47"/>
    <mergeCell ref="N37:N43"/>
    <mergeCell ref="G49:I49"/>
    <mergeCell ref="O20:O23"/>
    <mergeCell ref="O33:O36"/>
    <mergeCell ref="G48:I48"/>
    <mergeCell ref="J20:J23"/>
    <mergeCell ref="O52:O55"/>
    <mergeCell ref="N48:N51"/>
    <mergeCell ref="O48:O51"/>
    <mergeCell ref="G19:I19"/>
    <mergeCell ref="N20:N23"/>
    <mergeCell ref="N52:N55"/>
    <mergeCell ref="N33:N36"/>
    <mergeCell ref="M44:M47"/>
    <mergeCell ref="G46:I46"/>
    <mergeCell ref="K37:K43"/>
    <mergeCell ref="D19:F19"/>
    <mergeCell ref="D21:F21"/>
    <mergeCell ref="D22:F22"/>
    <mergeCell ref="D17:F17"/>
    <mergeCell ref="D20:F20"/>
    <mergeCell ref="G18:I18"/>
    <mergeCell ref="G20:I20"/>
    <mergeCell ref="D23:F23"/>
    <mergeCell ref="D29:F29"/>
    <mergeCell ref="D6:F6"/>
    <mergeCell ref="D7:F7"/>
    <mergeCell ref="D8:F8"/>
    <mergeCell ref="D16:F16"/>
    <mergeCell ref="D10:F10"/>
    <mergeCell ref="D11:F11"/>
    <mergeCell ref="D12:F12"/>
    <mergeCell ref="D13:F13"/>
    <mergeCell ref="D14:F14"/>
    <mergeCell ref="D15:F15"/>
    <mergeCell ref="O37:O43"/>
    <mergeCell ref="D27:F27"/>
    <mergeCell ref="G27:I27"/>
    <mergeCell ref="M37:M43"/>
    <mergeCell ref="G41:I41"/>
    <mergeCell ref="G42:I42"/>
    <mergeCell ref="G43:I43"/>
    <mergeCell ref="L37:L43"/>
    <mergeCell ref="M5:M8"/>
    <mergeCell ref="N5:N8"/>
    <mergeCell ref="O5:O8"/>
    <mergeCell ref="D36:F36"/>
    <mergeCell ref="G36:I36"/>
    <mergeCell ref="G34:I34"/>
    <mergeCell ref="L9:L15"/>
    <mergeCell ref="O9:O15"/>
    <mergeCell ref="O16:O19"/>
    <mergeCell ref="G5:I5"/>
    <mergeCell ref="Q2:Q3"/>
    <mergeCell ref="J34:J36"/>
    <mergeCell ref="M2:O2"/>
    <mergeCell ref="M9:M15"/>
    <mergeCell ref="P2:P3"/>
    <mergeCell ref="L16:L19"/>
    <mergeCell ref="K24:K27"/>
    <mergeCell ref="J28:J31"/>
    <mergeCell ref="K20:K23"/>
    <mergeCell ref="L20:L23"/>
    <mergeCell ref="G45:I45"/>
    <mergeCell ref="G44:I44"/>
    <mergeCell ref="N9:N15"/>
    <mergeCell ref="M16:M19"/>
    <mergeCell ref="N16:N19"/>
    <mergeCell ref="G16:I16"/>
    <mergeCell ref="G17:I17"/>
    <mergeCell ref="J24:J27"/>
    <mergeCell ref="G26:I26"/>
    <mergeCell ref="K28:K31"/>
    <mergeCell ref="G6:I6"/>
    <mergeCell ref="D39:F39"/>
    <mergeCell ref="G39:I39"/>
    <mergeCell ref="G12:I12"/>
    <mergeCell ref="G13:I13"/>
    <mergeCell ref="G14:I14"/>
    <mergeCell ref="G15:I15"/>
    <mergeCell ref="D35:F35"/>
    <mergeCell ref="D18:F18"/>
    <mergeCell ref="D28:F28"/>
    <mergeCell ref="D40:F40"/>
    <mergeCell ref="G40:I40"/>
    <mergeCell ref="D38:F38"/>
    <mergeCell ref="J16:J19"/>
    <mergeCell ref="D34:F34"/>
    <mergeCell ref="G35:I35"/>
    <mergeCell ref="G38:I38"/>
    <mergeCell ref="J37:J43"/>
    <mergeCell ref="D43:F43"/>
    <mergeCell ref="D41:F41"/>
    <mergeCell ref="D2:F3"/>
    <mergeCell ref="G2:I3"/>
    <mergeCell ref="L28:L31"/>
    <mergeCell ref="M28:M31"/>
    <mergeCell ref="G7:I7"/>
    <mergeCell ref="K9:K15"/>
    <mergeCell ref="G8:I8"/>
    <mergeCell ref="K6:K8"/>
    <mergeCell ref="G10:I10"/>
    <mergeCell ref="G11:I11"/>
    <mergeCell ref="O28:O31"/>
    <mergeCell ref="L34:L36"/>
    <mergeCell ref="M33:M36"/>
    <mergeCell ref="J2:L2"/>
    <mergeCell ref="N28:N31"/>
    <mergeCell ref="J6:J8"/>
    <mergeCell ref="K16:K19"/>
    <mergeCell ref="L6:L8"/>
    <mergeCell ref="K34:K36"/>
    <mergeCell ref="J9:J15"/>
  </mergeCells>
  <conditionalFormatting sqref="A642:A65536 AC5:AC8 A29:A31 A17:A19 A25:A27 A21:A23 A6:A15 A57:A636 A45:A47 A53:A55 A49:A51 A34:A43 A2">
    <cfRule type="cellIs" priority="3" dxfId="8" operator="equal" stopIfTrue="1">
      <formula>"Water"</formula>
    </cfRule>
    <cfRule type="cellIs" priority="4" dxfId="7" operator="equal" stopIfTrue="1">
      <formula>"DMSO"</formula>
    </cfRule>
  </conditionalFormatting>
  <conditionalFormatting sqref="J34:L34 G9:I9 D60:K65536 M60:N65536 G5:I5 J6:L6 N2 K2 M2:M3 D2 J2:J3">
    <cfRule type="cellIs" priority="5" dxfId="4" operator="lessThan" stopIfTrue="1">
      <formula>70</formula>
    </cfRule>
  </conditionalFormatting>
  <conditionalFormatting sqref="G56:I56 G52:I52 G28:I28 G48:I48 G24:I24 G20:I20 G16:I16">
    <cfRule type="cellIs" priority="6" dxfId="3" operator="notBetween" stopIfTrue="1">
      <formula>3.2</formula>
      <formula>4.8</formula>
    </cfRule>
  </conditionalFormatting>
  <conditionalFormatting sqref="L9 L44:L59 L16:L31 L37">
    <cfRule type="cellIs" priority="7" dxfId="3" operator="greaterThanOrEqual" stopIfTrue="1">
      <formula>0.1</formula>
    </cfRule>
  </conditionalFormatting>
  <conditionalFormatting sqref="A16 A20 A24 A28 A44 A48 A52 A56">
    <cfRule type="cellIs" priority="8" dxfId="8" operator="equal" stopIfTrue="1">
      <formula>"Water"</formula>
    </cfRule>
    <cfRule type="cellIs" priority="9" dxfId="7" operator="equal" stopIfTrue="1">
      <formula>"Acetone"</formula>
    </cfRule>
    <cfRule type="cellIs" priority="10" dxfId="6" operator="equal" stopIfTrue="1">
      <formula>"5%DMSO/acetonitrile"</formula>
    </cfRule>
  </conditionalFormatting>
  <conditionalFormatting sqref="S6 S11 S16 S18 S20 S24 S28 S22 S26 S34 S39 S44 S46 S48 S52 S56 S50 S54 S58 S30">
    <cfRule type="cellIs" priority="19" dxfId="2" operator="equal" stopIfTrue="1">
      <formula>"YES"</formula>
    </cfRule>
    <cfRule type="cellIs" priority="20" dxfId="3" operator="equal" stopIfTrue="1">
      <formula>"Not Met"</formula>
    </cfRule>
  </conditionalFormatting>
  <conditionalFormatting sqref="G6:I8 G10:I15 G17:I19 G21:I23 G25:I27 G34:I36 G38:I43 G45:I47 G49:I51 G53:I55 G57:I59 M5:M27 M33:M59">
    <cfRule type="cellIs" priority="21" dxfId="3" operator="notBetween" stopIfTrue="1">
      <formula>3.2</formula>
      <formula>4.4</formula>
    </cfRule>
  </conditionalFormatting>
  <conditionalFormatting sqref="G29:I31 M28:M31">
    <cfRule type="cellIs" priority="22" dxfId="3" operator="notBetween" stopIfTrue="1">
      <formula>2.8</formula>
      <formula>4</formula>
    </cfRule>
  </conditionalFormatting>
  <dataValidations count="2">
    <dataValidation type="list" showInputMessage="1" showErrorMessage="1" sqref="A9 A37">
      <formula1>#REF!</formula1>
    </dataValidation>
    <dataValidation errorStyle="warning" type="list" showInputMessage="1" showErrorMessage="1" promptTitle="Select Solvent" errorTitle="Solvent Error" error="Invalid Choice. Please select a solvent from the drop-down menu." sqref="A16 A28 A24 A20 A44 A56 A52 A48">
      <formula1>$AC$5:$AC$8</formula1>
    </dataValidation>
  </dataValidations>
  <printOptions/>
  <pageMargins left="0.5905511811023623" right="0.5905511811023623" top="0.3937007874015748" bottom="0.3937007874015748" header="0.1968503937007874" footer="0.1968503937007874"/>
  <pageSetup fitToHeight="50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04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2.140625" style="14" customWidth="1"/>
    <col min="2" max="2" width="8.7109375" style="14" customWidth="1"/>
    <col min="3" max="3" width="20.7109375" style="1" customWidth="1"/>
    <col min="4" max="4" width="9.28125" style="2" customWidth="1"/>
    <col min="5" max="13" width="4.421875" style="14" customWidth="1"/>
    <col min="14" max="14" width="14.28125" style="14" customWidth="1"/>
    <col min="15" max="23" width="6.8515625" style="14" customWidth="1"/>
    <col min="24" max="25" width="5.57421875" style="14" customWidth="1"/>
    <col min="26" max="26" width="9.421875" style="2" customWidth="1"/>
    <col min="27" max="27" width="8.28125" style="2" customWidth="1"/>
    <col min="28" max="28" width="32.00390625" style="2" customWidth="1"/>
    <col min="29" max="29" width="22.28125" style="2" customWidth="1"/>
    <col min="30" max="16384" width="11.421875" style="2" customWidth="1"/>
  </cols>
  <sheetData>
    <row r="1" ht="13.5" thickBot="1">
      <c r="AC1" s="229">
        <f>'General Information'!$D$3</f>
        <v>0</v>
      </c>
    </row>
    <row r="2" spans="1:29" ht="19.5" customHeight="1" thickBot="1" thickTop="1">
      <c r="A2" s="354" t="s">
        <v>185</v>
      </c>
      <c r="B2" s="394" t="s">
        <v>161</v>
      </c>
      <c r="C2" s="352"/>
      <c r="D2" s="245" t="s">
        <v>5</v>
      </c>
      <c r="E2" s="260" t="s">
        <v>83</v>
      </c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7"/>
      <c r="AB2" s="141"/>
      <c r="AC2" s="398" t="s">
        <v>131</v>
      </c>
    </row>
    <row r="3" spans="1:29" ht="33" customHeight="1">
      <c r="A3" s="390"/>
      <c r="B3" s="395"/>
      <c r="C3" s="396"/>
      <c r="D3" s="246"/>
      <c r="E3" s="248" t="s">
        <v>84</v>
      </c>
      <c r="F3" s="249"/>
      <c r="G3" s="249"/>
      <c r="H3" s="249" t="s">
        <v>85</v>
      </c>
      <c r="I3" s="249"/>
      <c r="J3" s="249"/>
      <c r="K3" s="393" t="s">
        <v>86</v>
      </c>
      <c r="L3" s="249"/>
      <c r="M3" s="249"/>
      <c r="N3" s="397" t="s">
        <v>87</v>
      </c>
      <c r="O3" s="391" t="s">
        <v>21</v>
      </c>
      <c r="P3" s="392"/>
      <c r="Q3" s="392"/>
      <c r="R3" s="391" t="s">
        <v>88</v>
      </c>
      <c r="S3" s="392"/>
      <c r="T3" s="392"/>
      <c r="U3" s="391" t="s">
        <v>89</v>
      </c>
      <c r="V3" s="392"/>
      <c r="W3" s="392"/>
      <c r="X3" s="403" t="s">
        <v>163</v>
      </c>
      <c r="Y3" s="405" t="s">
        <v>164</v>
      </c>
      <c r="Z3" s="401" t="s">
        <v>91</v>
      </c>
      <c r="AA3" s="402" t="s">
        <v>92</v>
      </c>
      <c r="AB3" s="57" t="s">
        <v>35</v>
      </c>
      <c r="AC3" s="399"/>
    </row>
    <row r="4" spans="1:29" ht="45.75" customHeight="1" thickBot="1">
      <c r="A4" s="355"/>
      <c r="B4" s="395"/>
      <c r="C4" s="396"/>
      <c r="D4" s="247"/>
      <c r="E4" s="250"/>
      <c r="F4" s="251"/>
      <c r="G4" s="251"/>
      <c r="H4" s="251"/>
      <c r="I4" s="251"/>
      <c r="J4" s="251"/>
      <c r="K4" s="251"/>
      <c r="L4" s="251"/>
      <c r="M4" s="251"/>
      <c r="N4" s="281"/>
      <c r="O4" s="3" t="s">
        <v>2</v>
      </c>
      <c r="P4" s="4" t="s">
        <v>3</v>
      </c>
      <c r="Q4" s="34" t="s">
        <v>20</v>
      </c>
      <c r="R4" s="3" t="s">
        <v>2</v>
      </c>
      <c r="S4" s="4" t="s">
        <v>3</v>
      </c>
      <c r="T4" s="34" t="s">
        <v>20</v>
      </c>
      <c r="U4" s="3" t="s">
        <v>2</v>
      </c>
      <c r="V4" s="4" t="s">
        <v>3</v>
      </c>
      <c r="W4" s="4" t="s">
        <v>20</v>
      </c>
      <c r="X4" s="404"/>
      <c r="Y4" s="406"/>
      <c r="Z4" s="320"/>
      <c r="AA4" s="318"/>
      <c r="AB4" s="115"/>
      <c r="AC4" s="400"/>
    </row>
    <row r="5" spans="1:29" s="8" customFormat="1" ht="12.75">
      <c r="A5" s="79" t="s">
        <v>34</v>
      </c>
      <c r="B5" s="384" t="s">
        <v>10</v>
      </c>
      <c r="C5" s="384"/>
      <c r="D5" s="16"/>
      <c r="E5" s="106"/>
      <c r="F5" s="29"/>
      <c r="G5" s="29"/>
      <c r="H5" s="41"/>
      <c r="I5" s="41"/>
      <c r="J5" s="41"/>
      <c r="K5" s="36"/>
      <c r="L5" s="36"/>
      <c r="M5" s="36"/>
      <c r="N5" s="17"/>
      <c r="O5" s="385" t="e">
        <f>AVERAGE(E6:G8)</f>
        <v>#DIV/0!</v>
      </c>
      <c r="P5" s="293" t="e">
        <f>STDEV(E6:G8)</f>
        <v>#DIV/0!</v>
      </c>
      <c r="Q5" s="381" t="e">
        <f>P5/O5</f>
        <v>#DIV/0!</v>
      </c>
      <c r="R5" s="407" t="e">
        <f>AVERAGE(H6:J8)</f>
        <v>#VALUE!</v>
      </c>
      <c r="S5" s="293" t="e">
        <f>STDEV(H6:J8)</f>
        <v>#VALUE!</v>
      </c>
      <c r="T5" s="381" t="e">
        <f>S5/R5</f>
        <v>#VALUE!</v>
      </c>
      <c r="U5" s="325" t="e">
        <f>ROUND(AVERAGE(N6:N8),1)</f>
        <v>#DIV/0!</v>
      </c>
      <c r="V5" s="293" t="e">
        <f>STDEV(N6:N8)</f>
        <v>#DIV/0!</v>
      </c>
      <c r="W5" s="362" t="e">
        <f>V5/U5</f>
        <v>#DIV/0!</v>
      </c>
      <c r="X5" s="146"/>
      <c r="Y5" s="147"/>
      <c r="Z5" s="31"/>
      <c r="AA5" s="108"/>
      <c r="AB5" s="93"/>
      <c r="AC5" s="74"/>
    </row>
    <row r="6" spans="1:29" s="8" customFormat="1" ht="15" customHeight="1">
      <c r="A6" s="75"/>
      <c r="B6" s="379" t="s">
        <v>160</v>
      </c>
      <c r="C6" s="380"/>
      <c r="D6" s="9" t="s">
        <v>13</v>
      </c>
      <c r="E6" s="310" t="s">
        <v>82</v>
      </c>
      <c r="F6" s="267"/>
      <c r="G6" s="267"/>
      <c r="H6" s="309" t="e">
        <f>(E6-STD!$Q$7)/STD!$Q$8</f>
        <v>#VALUE!</v>
      </c>
      <c r="I6" s="309"/>
      <c r="J6" s="309"/>
      <c r="K6" s="357" t="e">
        <f>('Ref CTRL'!$J$16-E6)/'Ref CTRL'!$J$16*100</f>
        <v>#DIV/0!</v>
      </c>
      <c r="L6" s="357"/>
      <c r="M6" s="357"/>
      <c r="N6" s="42" t="e">
        <f>IF((AND(K6&lt;0,K6&gt;-10)),0,IF(K6&lt;=-10,"interf",K6))</f>
        <v>#DIV/0!</v>
      </c>
      <c r="O6" s="386"/>
      <c r="P6" s="294"/>
      <c r="Q6" s="382"/>
      <c r="R6" s="408"/>
      <c r="S6" s="294"/>
      <c r="T6" s="382"/>
      <c r="U6" s="326"/>
      <c r="V6" s="294"/>
      <c r="W6" s="363"/>
      <c r="X6" s="146"/>
      <c r="Y6" s="147"/>
      <c r="Z6" s="31"/>
      <c r="AA6" s="108"/>
      <c r="AB6" s="98" t="s">
        <v>186</v>
      </c>
      <c r="AC6" s="65" t="e">
        <f>IF((AND(U5&gt;=6,U5&lt;=30)),"YES","Not Met")</f>
        <v>#DIV/0!</v>
      </c>
    </row>
    <row r="7" spans="1:29" s="8" customFormat="1" ht="15" customHeight="1">
      <c r="A7" s="75"/>
      <c r="B7" s="139"/>
      <c r="C7" s="171"/>
      <c r="D7" s="9" t="s">
        <v>14</v>
      </c>
      <c r="E7" s="310" t="s">
        <v>82</v>
      </c>
      <c r="F7" s="267"/>
      <c r="G7" s="267"/>
      <c r="H7" s="309" t="e">
        <f>(E7-STD!$Q$7)/STD!$Q$8</f>
        <v>#VALUE!</v>
      </c>
      <c r="I7" s="309"/>
      <c r="J7" s="309"/>
      <c r="K7" s="357" t="e">
        <f>('Ref CTRL'!$J$16-E7)/'Ref CTRL'!$J$16*100</f>
        <v>#DIV/0!</v>
      </c>
      <c r="L7" s="357"/>
      <c r="M7" s="357"/>
      <c r="N7" s="42" t="e">
        <f>IF((AND(K7&lt;0,K7&gt;-10)),0,IF(K7&lt;=-10,"interf",K7))</f>
        <v>#DIV/0!</v>
      </c>
      <c r="O7" s="386"/>
      <c r="P7" s="294"/>
      <c r="Q7" s="382"/>
      <c r="R7" s="408"/>
      <c r="S7" s="294"/>
      <c r="T7" s="382"/>
      <c r="U7" s="326"/>
      <c r="V7" s="294"/>
      <c r="W7" s="363"/>
      <c r="X7" s="146"/>
      <c r="Y7" s="147"/>
      <c r="Z7" s="31"/>
      <c r="AA7" s="108"/>
      <c r="AB7" s="98"/>
      <c r="AC7" s="65"/>
    </row>
    <row r="8" spans="1:29" s="8" customFormat="1" ht="12.75">
      <c r="A8" s="77"/>
      <c r="B8" s="172"/>
      <c r="C8" s="171"/>
      <c r="D8" s="9" t="s">
        <v>15</v>
      </c>
      <c r="E8" s="310" t="s">
        <v>172</v>
      </c>
      <c r="F8" s="267"/>
      <c r="G8" s="267"/>
      <c r="H8" s="309" t="e">
        <f>(E8-STD!$Q$7)/STD!$Q$8</f>
        <v>#VALUE!</v>
      </c>
      <c r="I8" s="309"/>
      <c r="J8" s="309"/>
      <c r="K8" s="357" t="e">
        <f>('Ref CTRL'!$J$16-E8)/'Ref CTRL'!$J$16*100</f>
        <v>#DIV/0!</v>
      </c>
      <c r="L8" s="357"/>
      <c r="M8" s="357"/>
      <c r="N8" s="42" t="e">
        <f>IF((AND(K8&lt;0,K8&gt;-10)),0,IF(K8&lt;=-10,"interf",K8))</f>
        <v>#DIV/0!</v>
      </c>
      <c r="O8" s="386"/>
      <c r="P8" s="294"/>
      <c r="Q8" s="382"/>
      <c r="R8" s="408"/>
      <c r="S8" s="294"/>
      <c r="T8" s="382"/>
      <c r="U8" s="326"/>
      <c r="V8" s="294"/>
      <c r="W8" s="363"/>
      <c r="X8" s="146"/>
      <c r="Y8" s="147"/>
      <c r="Z8" s="31"/>
      <c r="AA8" s="108"/>
      <c r="AB8" s="142" t="s">
        <v>93</v>
      </c>
      <c r="AC8" s="65" t="e">
        <f>IF(V5&lt;10,"YES","Not Met")</f>
        <v>#DIV/0!</v>
      </c>
    </row>
    <row r="9" spans="1:29" s="8" customFormat="1" ht="13.5" thickBot="1">
      <c r="A9" s="77"/>
      <c r="B9" s="172"/>
      <c r="C9" s="173"/>
      <c r="D9" s="35"/>
      <c r="E9" s="214"/>
      <c r="F9" s="215"/>
      <c r="G9" s="215"/>
      <c r="H9" s="49"/>
      <c r="I9" s="49"/>
      <c r="J9" s="49"/>
      <c r="K9" s="43"/>
      <c r="L9" s="43"/>
      <c r="M9" s="44"/>
      <c r="N9" s="42"/>
      <c r="O9" s="387"/>
      <c r="P9" s="295"/>
      <c r="Q9" s="383"/>
      <c r="R9" s="409"/>
      <c r="S9" s="295"/>
      <c r="T9" s="383"/>
      <c r="U9" s="327"/>
      <c r="V9" s="295"/>
      <c r="W9" s="373"/>
      <c r="X9" s="146"/>
      <c r="Y9" s="147"/>
      <c r="Z9" s="33"/>
      <c r="AA9" s="109"/>
      <c r="AB9" s="99"/>
      <c r="AC9" s="87"/>
    </row>
    <row r="10" spans="1:29" s="8" customFormat="1" ht="12.75">
      <c r="A10" s="79" t="str">
        <f>'General Information'!D13</f>
        <v>Acetonitrile</v>
      </c>
      <c r="B10" s="375" t="s">
        <v>138</v>
      </c>
      <c r="C10" s="376"/>
      <c r="D10" s="16"/>
      <c r="E10" s="211"/>
      <c r="F10" s="207"/>
      <c r="G10" s="207"/>
      <c r="H10" s="41"/>
      <c r="I10" s="41"/>
      <c r="J10" s="41"/>
      <c r="K10" s="45"/>
      <c r="L10" s="45"/>
      <c r="M10" s="45"/>
      <c r="N10" s="46"/>
      <c r="O10" s="301" t="e">
        <f>AVERAGE(E11:G13)</f>
        <v>#DIV/0!</v>
      </c>
      <c r="P10" s="293" t="e">
        <f>STDEV(E11:G13)</f>
        <v>#DIV/0!</v>
      </c>
      <c r="Q10" s="283" t="e">
        <f>P10/O10</f>
        <v>#DIV/0!</v>
      </c>
      <c r="R10" s="306" t="e">
        <f>AVERAGE(H11:J13)</f>
        <v>#VALUE!</v>
      </c>
      <c r="S10" s="293" t="e">
        <f>STDEV(H11:J13)</f>
        <v>#VALUE!</v>
      </c>
      <c r="T10" s="283" t="e">
        <f>S10/R10</f>
        <v>#VALUE!</v>
      </c>
      <c r="U10" s="325" t="e">
        <f>AVERAGE(N11:N13)</f>
        <v>#DIV/0!</v>
      </c>
      <c r="V10" s="293" t="e">
        <f>STDEV(N11:N13)</f>
        <v>#DIV/0!</v>
      </c>
      <c r="W10" s="362" t="e">
        <f>V10/U10</f>
        <v>#DIV/0!</v>
      </c>
      <c r="X10" s="359" t="s">
        <v>23</v>
      </c>
      <c r="Y10" s="366" t="s">
        <v>179</v>
      </c>
      <c r="Z10" s="216"/>
      <c r="AA10" s="202"/>
      <c r="AB10" s="93"/>
      <c r="AC10" s="74"/>
    </row>
    <row r="11" spans="1:29" s="8" customFormat="1" ht="15" customHeight="1">
      <c r="A11" s="163"/>
      <c r="B11" s="175" t="s">
        <v>137</v>
      </c>
      <c r="C11" s="174">
        <f>'General Information'!C13</f>
        <v>0</v>
      </c>
      <c r="D11" s="9" t="s">
        <v>13</v>
      </c>
      <c r="E11" s="310" t="s">
        <v>171</v>
      </c>
      <c r="F11" s="267"/>
      <c r="G11" s="267"/>
      <c r="H11" s="309" t="e">
        <f>(E11-STD!$Q$7)/STD!$Q$8</f>
        <v>#VALUE!</v>
      </c>
      <c r="I11" s="309"/>
      <c r="J11" s="309"/>
      <c r="K11" s="357" t="e">
        <f>(IF($A$10='Ref CTRL'!$A$16,'Ref CTRL'!$J$16,IF($A$10='Ref CTRL'!$A$20,'Ref CTRL'!$J$20,IF($A$10='Ref CTRL'!$A$24,'Ref CTRL'!$J$24,'Ref CTRL'!$J$28)))-E11)/(IF($A$10='Ref CTRL'!$A$16,'Ref CTRL'!$J$16,IF($A$10='Ref CTRL'!$A$20,'Ref CTRL'!$J$20,IF($A$10='Ref CTRL'!$A$24,'Ref CTRL'!$J$24,'Ref CTRL'!$J$28))))*100</f>
        <v>#DIV/0!</v>
      </c>
      <c r="L11" s="357"/>
      <c r="M11" s="357"/>
      <c r="N11" s="42" t="e">
        <f>IF((AND(K11&lt;0,K11&gt;-10)),0,IF(K11&lt;=-10,"interf",K11))</f>
        <v>#DIV/0!</v>
      </c>
      <c r="O11" s="302"/>
      <c r="P11" s="294"/>
      <c r="Q11" s="284"/>
      <c r="R11" s="307"/>
      <c r="S11" s="294"/>
      <c r="T11" s="284"/>
      <c r="U11" s="326"/>
      <c r="V11" s="294"/>
      <c r="W11" s="363"/>
      <c r="X11" s="360"/>
      <c r="Y11" s="367"/>
      <c r="Z11" s="217" t="s">
        <v>82</v>
      </c>
      <c r="AA11" s="201" t="e">
        <f>E11/Z11</f>
        <v>#VALUE!</v>
      </c>
      <c r="AB11" s="142" t="s">
        <v>93</v>
      </c>
      <c r="AC11" s="65" t="e">
        <f>IF(V10&lt;10,"YES","Not Met")</f>
        <v>#DIV/0!</v>
      </c>
    </row>
    <row r="12" spans="1:29" s="8" customFormat="1" ht="12.75">
      <c r="A12" s="77"/>
      <c r="B12" s="172"/>
      <c r="C12" s="171"/>
      <c r="D12" s="9" t="s">
        <v>14</v>
      </c>
      <c r="E12" s="310" t="s">
        <v>82</v>
      </c>
      <c r="F12" s="267"/>
      <c r="G12" s="267"/>
      <c r="H12" s="309" t="e">
        <f>(E12-STD!$Q$7)/STD!$Q$8</f>
        <v>#VALUE!</v>
      </c>
      <c r="I12" s="309"/>
      <c r="J12" s="309"/>
      <c r="K12" s="357" t="e">
        <f>(IF($A$10='Ref CTRL'!$A$16,'Ref CTRL'!$J$16,IF($A$10='Ref CTRL'!$A$20,'Ref CTRL'!$J$20,IF($A$10='Ref CTRL'!$A$24,'Ref CTRL'!$J$24,'Ref CTRL'!$J$28)))-E12)/(IF($A$10='Ref CTRL'!$A$16,'Ref CTRL'!$J$16,IF($A$10='Ref CTRL'!$A$20,'Ref CTRL'!$J$20,IF($A$10='Ref CTRL'!$A$24,'Ref CTRL'!$J$24,'Ref CTRL'!$J$28))))*100</f>
        <v>#DIV/0!</v>
      </c>
      <c r="L12" s="357"/>
      <c r="M12" s="357"/>
      <c r="N12" s="42" t="e">
        <f>IF((AND(K12&lt;0,K12&gt;-10)),0,IF(K12&lt;=-10,"interf",K12))</f>
        <v>#DIV/0!</v>
      </c>
      <c r="O12" s="302"/>
      <c r="P12" s="294"/>
      <c r="Q12" s="284"/>
      <c r="R12" s="307"/>
      <c r="S12" s="294"/>
      <c r="T12" s="284"/>
      <c r="U12" s="326"/>
      <c r="V12" s="294"/>
      <c r="W12" s="363"/>
      <c r="X12" s="360"/>
      <c r="Y12" s="367"/>
      <c r="Z12" s="217" t="s">
        <v>19</v>
      </c>
      <c r="AA12" s="201" t="e">
        <f>E12/Z12</f>
        <v>#VALUE!</v>
      </c>
      <c r="AB12" s="98"/>
      <c r="AC12" s="65"/>
    </row>
    <row r="13" spans="1:29" s="8" customFormat="1" ht="13.5" thickBot="1">
      <c r="A13" s="77"/>
      <c r="B13" s="172"/>
      <c r="C13" s="173"/>
      <c r="D13" s="13" t="s">
        <v>15</v>
      </c>
      <c r="E13" s="310" t="s">
        <v>173</v>
      </c>
      <c r="F13" s="267"/>
      <c r="G13" s="267"/>
      <c r="H13" s="309" t="e">
        <f>(E13-STD!$Q$7)/STD!$Q$8</f>
        <v>#VALUE!</v>
      </c>
      <c r="I13" s="309"/>
      <c r="J13" s="309"/>
      <c r="K13" s="357" t="e">
        <f>(IF($A$10='Ref CTRL'!$A$16,'Ref CTRL'!$J$16,IF($A$10='Ref CTRL'!$A$20,'Ref CTRL'!$J$20,IF($A$10='Ref CTRL'!$A$24,'Ref CTRL'!$J$24,'Ref CTRL'!$J$28)))-E13)/(IF($A$10='Ref CTRL'!$A$16,'Ref CTRL'!$J$16,IF($A$10='Ref CTRL'!$A$20,'Ref CTRL'!$J$20,IF($A$10='Ref CTRL'!$A$24,'Ref CTRL'!$J$24,'Ref CTRL'!$J$28))))*100</f>
        <v>#DIV/0!</v>
      </c>
      <c r="L13" s="357"/>
      <c r="M13" s="357"/>
      <c r="N13" s="42" t="e">
        <f>IF((AND(K13&lt;0,K13&gt;-10)),0,IF(K13&lt;=-10,"interf",K13))</f>
        <v>#DIV/0!</v>
      </c>
      <c r="O13" s="312"/>
      <c r="P13" s="298"/>
      <c r="Q13" s="321"/>
      <c r="R13" s="316"/>
      <c r="S13" s="298"/>
      <c r="T13" s="321"/>
      <c r="U13" s="333"/>
      <c r="V13" s="298"/>
      <c r="W13" s="364"/>
      <c r="X13" s="365"/>
      <c r="Y13" s="368"/>
      <c r="Z13" s="218" t="s">
        <v>19</v>
      </c>
      <c r="AA13" s="203" t="e">
        <f>E13/Z13</f>
        <v>#VALUE!</v>
      </c>
      <c r="AB13" s="143"/>
      <c r="AC13" s="134"/>
    </row>
    <row r="14" spans="1:29" s="8" customFormat="1" ht="12.75">
      <c r="A14" s="79" t="str">
        <f>'General Information'!D14</f>
        <v>Acetonitrile</v>
      </c>
      <c r="B14" s="375" t="s">
        <v>141</v>
      </c>
      <c r="C14" s="376"/>
      <c r="D14" s="16"/>
      <c r="E14" s="211"/>
      <c r="F14" s="207"/>
      <c r="G14" s="207"/>
      <c r="H14" s="41"/>
      <c r="I14" s="41"/>
      <c r="J14" s="41"/>
      <c r="K14" s="45"/>
      <c r="L14" s="45"/>
      <c r="M14" s="45"/>
      <c r="N14" s="46"/>
      <c r="O14" s="301" t="e">
        <f>AVERAGE(E15:G17)</f>
        <v>#DIV/0!</v>
      </c>
      <c r="P14" s="293" t="e">
        <f>STDEV(E15:G17)</f>
        <v>#DIV/0!</v>
      </c>
      <c r="Q14" s="283" t="e">
        <f>P14/O14</f>
        <v>#DIV/0!</v>
      </c>
      <c r="R14" s="306" t="e">
        <f>AVERAGE(H15:J17)</f>
        <v>#VALUE!</v>
      </c>
      <c r="S14" s="293" t="e">
        <f>STDEV(H15:J17)</f>
        <v>#VALUE!</v>
      </c>
      <c r="T14" s="283" t="e">
        <f>S14/R14</f>
        <v>#VALUE!</v>
      </c>
      <c r="U14" s="325" t="e">
        <f>AVERAGE(N15:N17)</f>
        <v>#DIV/0!</v>
      </c>
      <c r="V14" s="293" t="e">
        <f>STDEV(N15:N17)</f>
        <v>#DIV/0!</v>
      </c>
      <c r="W14" s="362" t="e">
        <f>V14/U14</f>
        <v>#DIV/0!</v>
      </c>
      <c r="X14" s="359" t="s">
        <v>23</v>
      </c>
      <c r="Y14" s="366" t="s">
        <v>23</v>
      </c>
      <c r="Z14" s="219"/>
      <c r="AA14" s="201"/>
      <c r="AB14" s="93"/>
      <c r="AC14" s="125"/>
    </row>
    <row r="15" spans="1:29" s="8" customFormat="1" ht="15" customHeight="1">
      <c r="A15" s="167"/>
      <c r="B15" s="175" t="s">
        <v>137</v>
      </c>
      <c r="C15" s="174">
        <f>'General Information'!C14</f>
        <v>0</v>
      </c>
      <c r="D15" s="9" t="s">
        <v>13</v>
      </c>
      <c r="E15" s="310" t="s">
        <v>82</v>
      </c>
      <c r="F15" s="267"/>
      <c r="G15" s="267"/>
      <c r="H15" s="309" t="e">
        <f>(E15-STD!$Q$7)/STD!$Q$8</f>
        <v>#VALUE!</v>
      </c>
      <c r="I15" s="309"/>
      <c r="J15" s="309"/>
      <c r="K15" s="357" t="e">
        <f>(IF($A$14='Ref CTRL'!$A$16,'Ref CTRL'!$J$16,IF($A$14='Ref CTRL'!$A$20,'Ref CTRL'!$J$20,IF($A$14='Ref CTRL'!$A$24,'Ref CTRL'!$J$24,'Ref CTRL'!$J$28)))-E15)/(IF($A$14='Ref CTRL'!$A$16,'Ref CTRL'!$J$16,IF($A$14='Ref CTRL'!$A$20,'Ref CTRL'!$J$20,IF($A$14='Ref CTRL'!$A$24,'Ref CTRL'!$J$24,'Ref CTRL'!$J$28))))*100</f>
        <v>#DIV/0!</v>
      </c>
      <c r="L15" s="357"/>
      <c r="M15" s="357"/>
      <c r="N15" s="42" t="e">
        <f>IF((AND(K15&lt;0,K15&gt;-10)),0,IF(K15&lt;=-10,"interf",K15))</f>
        <v>#DIV/0!</v>
      </c>
      <c r="O15" s="302"/>
      <c r="P15" s="294"/>
      <c r="Q15" s="284"/>
      <c r="R15" s="307"/>
      <c r="S15" s="294"/>
      <c r="T15" s="284"/>
      <c r="U15" s="326"/>
      <c r="V15" s="294"/>
      <c r="W15" s="363"/>
      <c r="X15" s="360"/>
      <c r="Y15" s="367"/>
      <c r="Z15" s="217" t="s">
        <v>19</v>
      </c>
      <c r="AA15" s="201" t="e">
        <f>E15/Z15</f>
        <v>#VALUE!</v>
      </c>
      <c r="AB15" s="142" t="s">
        <v>93</v>
      </c>
      <c r="AC15" s="65" t="e">
        <f>IF(V14&lt;10,"YES","Not Met")</f>
        <v>#DIV/0!</v>
      </c>
    </row>
    <row r="16" spans="1:29" s="8" customFormat="1" ht="12.75">
      <c r="A16" s="168"/>
      <c r="B16" s="176"/>
      <c r="C16" s="171"/>
      <c r="D16" s="9" t="s">
        <v>14</v>
      </c>
      <c r="E16" s="310" t="s">
        <v>82</v>
      </c>
      <c r="F16" s="267"/>
      <c r="G16" s="267"/>
      <c r="H16" s="309" t="e">
        <f>(E16-STD!$Q$7)/STD!$Q$8</f>
        <v>#VALUE!</v>
      </c>
      <c r="I16" s="309"/>
      <c r="J16" s="309"/>
      <c r="K16" s="357" t="e">
        <f>(IF($A$14='Ref CTRL'!$A$16,'Ref CTRL'!$J$16,IF($A$14='Ref CTRL'!$A$20,'Ref CTRL'!$J$20,IF($A$14='Ref CTRL'!$A$24,'Ref CTRL'!$J$24,'Ref CTRL'!$J$28)))-E16)/(IF($A$14='Ref CTRL'!$A$16,'Ref CTRL'!$J$16,IF($A$14='Ref CTRL'!$A$20,'Ref CTRL'!$J$20,IF($A$14='Ref CTRL'!$A$24,'Ref CTRL'!$J$24,'Ref CTRL'!$J$28))))*100</f>
        <v>#DIV/0!</v>
      </c>
      <c r="L16" s="357"/>
      <c r="M16" s="357"/>
      <c r="N16" s="42" t="e">
        <f>IF((AND(K16&lt;0,K16&gt;-10)),0,IF(K16&lt;=-10,"interf",K16))</f>
        <v>#DIV/0!</v>
      </c>
      <c r="O16" s="302"/>
      <c r="P16" s="294"/>
      <c r="Q16" s="284"/>
      <c r="R16" s="307"/>
      <c r="S16" s="294"/>
      <c r="T16" s="284"/>
      <c r="U16" s="326"/>
      <c r="V16" s="294"/>
      <c r="W16" s="363"/>
      <c r="X16" s="360"/>
      <c r="Y16" s="367"/>
      <c r="Z16" s="217" t="s">
        <v>19</v>
      </c>
      <c r="AA16" s="201" t="e">
        <f>E16/Z16</f>
        <v>#VALUE!</v>
      </c>
      <c r="AB16" s="98"/>
      <c r="AC16" s="65"/>
    </row>
    <row r="17" spans="1:29" s="8" customFormat="1" ht="13.5" thickBot="1">
      <c r="A17" s="168"/>
      <c r="B17" s="176"/>
      <c r="C17" s="173"/>
      <c r="D17" s="13" t="s">
        <v>15</v>
      </c>
      <c r="E17" s="310" t="s">
        <v>82</v>
      </c>
      <c r="F17" s="267"/>
      <c r="G17" s="267"/>
      <c r="H17" s="309" t="e">
        <f>(E17-STD!$Q$7)/STD!$Q$8</f>
        <v>#VALUE!</v>
      </c>
      <c r="I17" s="309"/>
      <c r="J17" s="309"/>
      <c r="K17" s="357" t="e">
        <f>(IF($A$14='Ref CTRL'!$A$16,'Ref CTRL'!$J$16,IF($A$14='Ref CTRL'!$A$20,'Ref CTRL'!$J$20,IF($A$14='Ref CTRL'!$A$24,'Ref CTRL'!$J$24,'Ref CTRL'!$J$28)))-E17)/(IF($A$14='Ref CTRL'!$A$16,'Ref CTRL'!$J$16,IF($A$14='Ref CTRL'!$A$20,'Ref CTRL'!$J$20,IF($A$14='Ref CTRL'!$A$24,'Ref CTRL'!$J$24,'Ref CTRL'!$J$28))))*100</f>
        <v>#DIV/0!</v>
      </c>
      <c r="L17" s="357"/>
      <c r="M17" s="357"/>
      <c r="N17" s="42" t="e">
        <f>IF((AND(K17&lt;0,K17&gt;-10)),0,IF(K17&lt;=-10,"interf",K17))</f>
        <v>#DIV/0!</v>
      </c>
      <c r="O17" s="312"/>
      <c r="P17" s="298"/>
      <c r="Q17" s="321"/>
      <c r="R17" s="316"/>
      <c r="S17" s="298"/>
      <c r="T17" s="321"/>
      <c r="U17" s="333"/>
      <c r="V17" s="298"/>
      <c r="W17" s="364"/>
      <c r="X17" s="365"/>
      <c r="Y17" s="368"/>
      <c r="Z17" s="218" t="s">
        <v>19</v>
      </c>
      <c r="AA17" s="203" t="e">
        <f>E17/Z17</f>
        <v>#VALUE!</v>
      </c>
      <c r="AB17" s="143"/>
      <c r="AC17" s="134"/>
    </row>
    <row r="18" spans="1:29" s="8" customFormat="1" ht="12.75">
      <c r="A18" s="79" t="str">
        <f>'General Information'!D15</f>
        <v>Acetonitrile</v>
      </c>
      <c r="B18" s="375" t="s">
        <v>142</v>
      </c>
      <c r="C18" s="376"/>
      <c r="D18" s="16"/>
      <c r="E18" s="211"/>
      <c r="F18" s="207"/>
      <c r="G18" s="207"/>
      <c r="H18" s="41"/>
      <c r="I18" s="41"/>
      <c r="J18" s="41"/>
      <c r="K18" s="45"/>
      <c r="L18" s="45"/>
      <c r="M18" s="45"/>
      <c r="N18" s="46"/>
      <c r="O18" s="301" t="e">
        <f>AVERAGE(E19:G21)</f>
        <v>#DIV/0!</v>
      </c>
      <c r="P18" s="293" t="e">
        <f>STDEV(E19:G21)</f>
        <v>#DIV/0!</v>
      </c>
      <c r="Q18" s="283" t="e">
        <f>P18/O18</f>
        <v>#DIV/0!</v>
      </c>
      <c r="R18" s="306" t="e">
        <f>AVERAGE(H19:J21)</f>
        <v>#VALUE!</v>
      </c>
      <c r="S18" s="293" t="e">
        <f>STDEV(H19:J21)</f>
        <v>#VALUE!</v>
      </c>
      <c r="T18" s="283" t="e">
        <f>S18/R18</f>
        <v>#VALUE!</v>
      </c>
      <c r="U18" s="325" t="e">
        <f>AVERAGE(N19:N21)</f>
        <v>#DIV/0!</v>
      </c>
      <c r="V18" s="293" t="e">
        <f>STDEV(N19:N21)</f>
        <v>#DIV/0!</v>
      </c>
      <c r="W18" s="362" t="e">
        <f>V18/U18</f>
        <v>#DIV/0!</v>
      </c>
      <c r="X18" s="359" t="s">
        <v>23</v>
      </c>
      <c r="Y18" s="366" t="s">
        <v>23</v>
      </c>
      <c r="Z18" s="219"/>
      <c r="AA18" s="201"/>
      <c r="AB18" s="93"/>
      <c r="AC18" s="74"/>
    </row>
    <row r="19" spans="1:29" s="8" customFormat="1" ht="15" customHeight="1">
      <c r="A19" s="167"/>
      <c r="B19" s="175" t="s">
        <v>137</v>
      </c>
      <c r="C19" s="174">
        <f>'General Information'!C15</f>
        <v>0</v>
      </c>
      <c r="D19" s="9" t="s">
        <v>13</v>
      </c>
      <c r="E19" s="310" t="s">
        <v>82</v>
      </c>
      <c r="F19" s="267"/>
      <c r="G19" s="267"/>
      <c r="H19" s="309" t="e">
        <f>(E19-STD!$Q$7)/STD!$Q$8</f>
        <v>#VALUE!</v>
      </c>
      <c r="I19" s="309"/>
      <c r="J19" s="309"/>
      <c r="K19" s="357" t="e">
        <f>(IF($A$18='Ref CTRL'!$A$16,'Ref CTRL'!$J$16,IF($A$18='Ref CTRL'!$A$20,'Ref CTRL'!$J$20,IF($A$18='Ref CTRL'!$A$24,'Ref CTRL'!$J$24,'Ref CTRL'!$J$28)))-E19)/(IF($A$18='Ref CTRL'!$A$16,'Ref CTRL'!$J$16,IF($A$18='Ref CTRL'!$A$20,'Ref CTRL'!$J$20,IF($A$18='Ref CTRL'!$A$24,'Ref CTRL'!$J$24,'Ref CTRL'!$J$28))))*100</f>
        <v>#DIV/0!</v>
      </c>
      <c r="L19" s="357"/>
      <c r="M19" s="357"/>
      <c r="N19" s="42" t="e">
        <f>IF((AND(K19&lt;0,K19&gt;-10)),0,IF(K19&lt;=-10,"interf",K19))</f>
        <v>#DIV/0!</v>
      </c>
      <c r="O19" s="302"/>
      <c r="P19" s="294"/>
      <c r="Q19" s="284"/>
      <c r="R19" s="307"/>
      <c r="S19" s="294"/>
      <c r="T19" s="284"/>
      <c r="U19" s="326"/>
      <c r="V19" s="294"/>
      <c r="W19" s="363"/>
      <c r="X19" s="360"/>
      <c r="Y19" s="367"/>
      <c r="Z19" s="217" t="s">
        <v>19</v>
      </c>
      <c r="AA19" s="201" t="e">
        <f>E19/Z19</f>
        <v>#VALUE!</v>
      </c>
      <c r="AB19" s="142" t="s">
        <v>93</v>
      </c>
      <c r="AC19" s="65" t="e">
        <f>IF(V18&lt;10,"YES","Not Met")</f>
        <v>#DIV/0!</v>
      </c>
    </row>
    <row r="20" spans="1:29" s="8" customFormat="1" ht="12.75">
      <c r="A20" s="168"/>
      <c r="B20" s="176"/>
      <c r="C20" s="171"/>
      <c r="D20" s="9" t="s">
        <v>14</v>
      </c>
      <c r="E20" s="310" t="s">
        <v>82</v>
      </c>
      <c r="F20" s="267"/>
      <c r="G20" s="267"/>
      <c r="H20" s="309" t="e">
        <f>(E20-STD!$Q$7)/STD!$Q$8</f>
        <v>#VALUE!</v>
      </c>
      <c r="I20" s="309"/>
      <c r="J20" s="309"/>
      <c r="K20" s="357" t="e">
        <f>(IF($A$18='Ref CTRL'!$A$16,'Ref CTRL'!$J$16,IF($A$18='Ref CTRL'!$A$20,'Ref CTRL'!$J$20,IF($A$18='Ref CTRL'!$A$24,'Ref CTRL'!$J$24,'Ref CTRL'!$J$28)))-E20)/(IF($A$18='Ref CTRL'!$A$16,'Ref CTRL'!$J$16,IF($A$18='Ref CTRL'!$A$20,'Ref CTRL'!$J$20,IF($A$18='Ref CTRL'!$A$24,'Ref CTRL'!$J$24,'Ref CTRL'!$J$28))))*100</f>
        <v>#DIV/0!</v>
      </c>
      <c r="L20" s="357"/>
      <c r="M20" s="357"/>
      <c r="N20" s="42" t="e">
        <f>IF((AND(K20&lt;0,K20&gt;-10)),0,IF(K20&lt;=-10,"interf",K20))</f>
        <v>#DIV/0!</v>
      </c>
      <c r="O20" s="302"/>
      <c r="P20" s="294"/>
      <c r="Q20" s="284"/>
      <c r="R20" s="307"/>
      <c r="S20" s="294"/>
      <c r="T20" s="284"/>
      <c r="U20" s="326"/>
      <c r="V20" s="294"/>
      <c r="W20" s="363"/>
      <c r="X20" s="360"/>
      <c r="Y20" s="367"/>
      <c r="Z20" s="217" t="s">
        <v>19</v>
      </c>
      <c r="AA20" s="201" t="e">
        <f>E20/Z20</f>
        <v>#VALUE!</v>
      </c>
      <c r="AB20" s="98"/>
      <c r="AC20" s="65"/>
    </row>
    <row r="21" spans="1:29" s="8" customFormat="1" ht="13.5" thickBot="1">
      <c r="A21" s="168"/>
      <c r="B21" s="176"/>
      <c r="C21" s="171"/>
      <c r="D21" s="9" t="s">
        <v>15</v>
      </c>
      <c r="E21" s="310" t="s">
        <v>82</v>
      </c>
      <c r="F21" s="267"/>
      <c r="G21" s="267"/>
      <c r="H21" s="309" t="e">
        <f>(E21-STD!$Q$7)/STD!$Q$8</f>
        <v>#VALUE!</v>
      </c>
      <c r="I21" s="309"/>
      <c r="J21" s="309"/>
      <c r="K21" s="357" t="e">
        <f>(IF($A$18='Ref CTRL'!$A$16,'Ref CTRL'!$J$16,IF($A$18='Ref CTRL'!$A$20,'Ref CTRL'!$J$20,IF($A$18='Ref CTRL'!$A$24,'Ref CTRL'!$J$24,'Ref CTRL'!$J$28)))-E21)/(IF($A$18='Ref CTRL'!$A$16,'Ref CTRL'!$J$16,IF($A$18='Ref CTRL'!$A$20,'Ref CTRL'!$J$20,IF($A$18='Ref CTRL'!$A$24,'Ref CTRL'!$J$24,'Ref CTRL'!$J$28))))*100</f>
        <v>#DIV/0!</v>
      </c>
      <c r="L21" s="357"/>
      <c r="M21" s="357"/>
      <c r="N21" s="52" t="e">
        <f>IF((AND(K21&lt;0,K21&gt;-10)),0,IF(K21&lt;=-10,"interf",K21))</f>
        <v>#DIV/0!</v>
      </c>
      <c r="O21" s="302"/>
      <c r="P21" s="294"/>
      <c r="Q21" s="284"/>
      <c r="R21" s="307"/>
      <c r="S21" s="294"/>
      <c r="T21" s="284"/>
      <c r="U21" s="326"/>
      <c r="V21" s="294"/>
      <c r="W21" s="363"/>
      <c r="X21" s="360"/>
      <c r="Y21" s="367"/>
      <c r="Z21" s="217" t="s">
        <v>19</v>
      </c>
      <c r="AA21" s="201" t="e">
        <f>E21/Z21</f>
        <v>#VALUE!</v>
      </c>
      <c r="AB21" s="105"/>
      <c r="AC21" s="138"/>
    </row>
    <row r="22" spans="1:29" s="8" customFormat="1" ht="12.75">
      <c r="A22" s="79" t="str">
        <f>'General Information'!D16</f>
        <v>Acetonitrile</v>
      </c>
      <c r="B22" s="375" t="s">
        <v>143</v>
      </c>
      <c r="C22" s="376"/>
      <c r="D22" s="16"/>
      <c r="E22" s="211"/>
      <c r="F22" s="207"/>
      <c r="G22" s="207"/>
      <c r="H22" s="41"/>
      <c r="I22" s="41"/>
      <c r="J22" s="41"/>
      <c r="K22" s="45"/>
      <c r="L22" s="45"/>
      <c r="M22" s="45"/>
      <c r="N22" s="46"/>
      <c r="O22" s="301" t="e">
        <f>AVERAGE(E23:G25)</f>
        <v>#DIV/0!</v>
      </c>
      <c r="P22" s="293" t="e">
        <f>STDEV(E23:G25)</f>
        <v>#DIV/0!</v>
      </c>
      <c r="Q22" s="283" t="e">
        <f>P22/O22</f>
        <v>#DIV/0!</v>
      </c>
      <c r="R22" s="306" t="e">
        <f>AVERAGE(H23:J25)</f>
        <v>#VALUE!</v>
      </c>
      <c r="S22" s="293" t="e">
        <f>STDEV(H23:J25)</f>
        <v>#VALUE!</v>
      </c>
      <c r="T22" s="283" t="e">
        <f>S22/R22</f>
        <v>#VALUE!</v>
      </c>
      <c r="U22" s="325" t="e">
        <f>AVERAGE(N23:N25)</f>
        <v>#DIV/0!</v>
      </c>
      <c r="V22" s="293" t="e">
        <f>STDEV(N23:N25)</f>
        <v>#DIV/0!</v>
      </c>
      <c r="W22" s="362" t="e">
        <f>V22/U22</f>
        <v>#DIV/0!</v>
      </c>
      <c r="X22" s="359" t="s">
        <v>23</v>
      </c>
      <c r="Y22" s="366" t="s">
        <v>23</v>
      </c>
      <c r="Z22" s="216"/>
      <c r="AA22" s="202"/>
      <c r="AB22" s="93"/>
      <c r="AC22" s="74"/>
    </row>
    <row r="23" spans="1:29" s="8" customFormat="1" ht="15" customHeight="1">
      <c r="A23" s="167"/>
      <c r="B23" s="175" t="s">
        <v>137</v>
      </c>
      <c r="C23" s="177">
        <f>'General Information'!C16</f>
        <v>0</v>
      </c>
      <c r="D23" s="9" t="s">
        <v>13</v>
      </c>
      <c r="E23" s="310" t="s">
        <v>174</v>
      </c>
      <c r="F23" s="267"/>
      <c r="G23" s="267"/>
      <c r="H23" s="309" t="e">
        <f>(E23-STD!$Q$7)/STD!$Q$8</f>
        <v>#VALUE!</v>
      </c>
      <c r="I23" s="309"/>
      <c r="J23" s="309"/>
      <c r="K23" s="357" t="e">
        <f>(IF($A$22='Ref CTRL'!$A$16,'Ref CTRL'!$J$16,IF($A$22='Ref CTRL'!$A$20,'Ref CTRL'!$J$20,IF($A$22='Ref CTRL'!$A$24,'Ref CTRL'!$J$24,'Ref CTRL'!$J$28)))-E23)/(IF($A$22='Ref CTRL'!$A$16,'Ref CTRL'!$J$16,IF($A$22='Ref CTRL'!$A$20,'Ref CTRL'!$J$20,IF($A$22='Ref CTRL'!$A$24,'Ref CTRL'!$J$24,'Ref CTRL'!$J$28))))*100</f>
        <v>#DIV/0!</v>
      </c>
      <c r="L23" s="357"/>
      <c r="M23" s="357"/>
      <c r="N23" s="42" t="e">
        <f>IF((AND(K23&lt;0,K23&gt;-10)),0,IF(K23&lt;=-10,"interf",K23))</f>
        <v>#DIV/0!</v>
      </c>
      <c r="O23" s="302"/>
      <c r="P23" s="294"/>
      <c r="Q23" s="284"/>
      <c r="R23" s="307"/>
      <c r="S23" s="294"/>
      <c r="T23" s="284"/>
      <c r="U23" s="326"/>
      <c r="V23" s="294"/>
      <c r="W23" s="363"/>
      <c r="X23" s="360"/>
      <c r="Y23" s="367"/>
      <c r="Z23" s="217" t="s">
        <v>19</v>
      </c>
      <c r="AA23" s="201" t="e">
        <f>E23/Z23</f>
        <v>#VALUE!</v>
      </c>
      <c r="AB23" s="142" t="s">
        <v>93</v>
      </c>
      <c r="AC23" s="65" t="e">
        <f>IF(V22&lt;10,"YES","Not Met")</f>
        <v>#DIV/0!</v>
      </c>
    </row>
    <row r="24" spans="1:29" s="8" customFormat="1" ht="12.75">
      <c r="A24" s="168"/>
      <c r="B24" s="176"/>
      <c r="C24" s="171"/>
      <c r="D24" s="9" t="s">
        <v>14</v>
      </c>
      <c r="E24" s="310" t="s">
        <v>174</v>
      </c>
      <c r="F24" s="267"/>
      <c r="G24" s="267"/>
      <c r="H24" s="309" t="e">
        <f>(E24-STD!$Q$7)/STD!$Q$8</f>
        <v>#VALUE!</v>
      </c>
      <c r="I24" s="309"/>
      <c r="J24" s="309"/>
      <c r="K24" s="357" t="e">
        <f>(IF($A$22='Ref CTRL'!$A$16,'Ref CTRL'!$J$16,IF($A$22='Ref CTRL'!$A$20,'Ref CTRL'!$J$20,IF($A$22='Ref CTRL'!$A$24,'Ref CTRL'!$J$24,'Ref CTRL'!$J$28)))-E24)/(IF($A$22='Ref CTRL'!$A$16,'Ref CTRL'!$J$16,IF($A$22='Ref CTRL'!$A$20,'Ref CTRL'!$J$20,IF($A$22='Ref CTRL'!$A$24,'Ref CTRL'!$J$24,'Ref CTRL'!$J$28))))*100</f>
        <v>#DIV/0!</v>
      </c>
      <c r="L24" s="357"/>
      <c r="M24" s="357"/>
      <c r="N24" s="42" t="e">
        <f>IF((AND(K24&lt;0,K24&gt;-10)),0,IF(K24&lt;=-10,"interf",K24))</f>
        <v>#DIV/0!</v>
      </c>
      <c r="O24" s="302"/>
      <c r="P24" s="294"/>
      <c r="Q24" s="284"/>
      <c r="R24" s="307"/>
      <c r="S24" s="294"/>
      <c r="T24" s="284"/>
      <c r="U24" s="326"/>
      <c r="V24" s="294"/>
      <c r="W24" s="363"/>
      <c r="X24" s="360"/>
      <c r="Y24" s="367"/>
      <c r="Z24" s="217" t="s">
        <v>19</v>
      </c>
      <c r="AA24" s="201" t="e">
        <f>E24/Z24</f>
        <v>#VALUE!</v>
      </c>
      <c r="AB24" s="98"/>
      <c r="AC24" s="65"/>
    </row>
    <row r="25" spans="1:29" s="8" customFormat="1" ht="13.5" thickBot="1">
      <c r="A25" s="168"/>
      <c r="B25" s="176"/>
      <c r="C25" s="173"/>
      <c r="D25" s="13" t="s">
        <v>15</v>
      </c>
      <c r="E25" s="310" t="s">
        <v>174</v>
      </c>
      <c r="F25" s="267"/>
      <c r="G25" s="267"/>
      <c r="H25" s="309" t="e">
        <f>(E25-STD!$Q$7)/STD!$Q$8</f>
        <v>#VALUE!</v>
      </c>
      <c r="I25" s="309"/>
      <c r="J25" s="309"/>
      <c r="K25" s="357" t="e">
        <f>(IF($A$22='Ref CTRL'!$A$16,'Ref CTRL'!$J$16,IF($A$22='Ref CTRL'!$A$20,'Ref CTRL'!$J$20,IF($A$22='Ref CTRL'!$A$24,'Ref CTRL'!$J$24,'Ref CTRL'!$J$28)))-E25)/(IF($A$22='Ref CTRL'!$A$16,'Ref CTRL'!$J$16,IF($A$22='Ref CTRL'!$A$20,'Ref CTRL'!$J$20,IF($A$22='Ref CTRL'!$A$24,'Ref CTRL'!$J$24,'Ref CTRL'!$J$28))))*100</f>
        <v>#DIV/0!</v>
      </c>
      <c r="L25" s="357"/>
      <c r="M25" s="357"/>
      <c r="N25" s="42" t="e">
        <f>IF((AND(K25&lt;0,K25&gt;-10)),0,IF(K25&lt;=-10,"interf",K25))</f>
        <v>#DIV/0!</v>
      </c>
      <c r="O25" s="312"/>
      <c r="P25" s="298"/>
      <c r="Q25" s="321"/>
      <c r="R25" s="316"/>
      <c r="S25" s="298"/>
      <c r="T25" s="321"/>
      <c r="U25" s="333"/>
      <c r="V25" s="298"/>
      <c r="W25" s="364"/>
      <c r="X25" s="365"/>
      <c r="Y25" s="368"/>
      <c r="Z25" s="218" t="s">
        <v>19</v>
      </c>
      <c r="AA25" s="203" t="e">
        <f>E25/Z25</f>
        <v>#VALUE!</v>
      </c>
      <c r="AB25" s="143"/>
      <c r="AC25" s="134"/>
    </row>
    <row r="26" spans="1:29" s="8" customFormat="1" ht="12.75">
      <c r="A26" s="79" t="str">
        <f>'General Information'!D17</f>
        <v>Acetonitrile</v>
      </c>
      <c r="B26" s="375" t="s">
        <v>144</v>
      </c>
      <c r="C26" s="376"/>
      <c r="D26" s="16"/>
      <c r="E26" s="211"/>
      <c r="F26" s="207"/>
      <c r="G26" s="207"/>
      <c r="H26" s="41"/>
      <c r="I26" s="41"/>
      <c r="J26" s="41"/>
      <c r="K26" s="45"/>
      <c r="L26" s="45"/>
      <c r="M26" s="45"/>
      <c r="N26" s="46"/>
      <c r="O26" s="301" t="e">
        <f>AVERAGE(E27:G29)</f>
        <v>#DIV/0!</v>
      </c>
      <c r="P26" s="293" t="e">
        <f>STDEV(E27:G29)</f>
        <v>#DIV/0!</v>
      </c>
      <c r="Q26" s="283" t="e">
        <f>P26/O26</f>
        <v>#DIV/0!</v>
      </c>
      <c r="R26" s="306" t="e">
        <f>AVERAGE(H27:J29)</f>
        <v>#VALUE!</v>
      </c>
      <c r="S26" s="293" t="e">
        <f>STDEV(H27:J29)</f>
        <v>#VALUE!</v>
      </c>
      <c r="T26" s="283" t="e">
        <f>S26/R26</f>
        <v>#VALUE!</v>
      </c>
      <c r="U26" s="325" t="e">
        <f>AVERAGE(N27:N29)</f>
        <v>#DIV/0!</v>
      </c>
      <c r="V26" s="293" t="e">
        <f>STDEV(N27:N29)</f>
        <v>#DIV/0!</v>
      </c>
      <c r="W26" s="362" t="e">
        <f>V26/U26</f>
        <v>#DIV/0!</v>
      </c>
      <c r="X26" s="359" t="s">
        <v>23</v>
      </c>
      <c r="Y26" s="366" t="s">
        <v>23</v>
      </c>
      <c r="Z26" s="219"/>
      <c r="AA26" s="201"/>
      <c r="AB26" s="93"/>
      <c r="AC26" s="74"/>
    </row>
    <row r="27" spans="1:29" s="8" customFormat="1" ht="15" customHeight="1">
      <c r="A27" s="167"/>
      <c r="B27" s="175" t="s">
        <v>137</v>
      </c>
      <c r="C27" s="177">
        <f>'General Information'!C17</f>
        <v>0</v>
      </c>
      <c r="D27" s="9" t="s">
        <v>13</v>
      </c>
      <c r="E27" s="310" t="s">
        <v>174</v>
      </c>
      <c r="F27" s="267"/>
      <c r="G27" s="267"/>
      <c r="H27" s="309" t="e">
        <f>(E27-STD!$Q$7)/STD!$Q$8</f>
        <v>#VALUE!</v>
      </c>
      <c r="I27" s="309"/>
      <c r="J27" s="309"/>
      <c r="K27" s="357" t="e">
        <f>(IF($A$26='Ref CTRL'!$A$16,'Ref CTRL'!$J$16,IF($A$26='Ref CTRL'!$A$20,'Ref CTRL'!$J$20,IF($A$26='Ref CTRL'!$A$24,'Ref CTRL'!$J$24,'Ref CTRL'!$J$28)))-E27)/(IF($A$26='Ref CTRL'!$A$16,'Ref CTRL'!$J$16,IF($A$26='Ref CTRL'!$A$20,'Ref CTRL'!$J$20,IF($A$26='Ref CTRL'!$A$24,'Ref CTRL'!$J$24,'Ref CTRL'!$J$28))))*100</f>
        <v>#DIV/0!</v>
      </c>
      <c r="L27" s="357"/>
      <c r="M27" s="357"/>
      <c r="N27" s="42" t="e">
        <f>IF((AND(K27&lt;0,K27&gt;-10)),0,IF(K27&lt;=-10,"interf",K27))</f>
        <v>#DIV/0!</v>
      </c>
      <c r="O27" s="302"/>
      <c r="P27" s="294"/>
      <c r="Q27" s="284"/>
      <c r="R27" s="307"/>
      <c r="S27" s="294"/>
      <c r="T27" s="284"/>
      <c r="U27" s="326"/>
      <c r="V27" s="294"/>
      <c r="W27" s="363"/>
      <c r="X27" s="360"/>
      <c r="Y27" s="367"/>
      <c r="Z27" s="217" t="s">
        <v>19</v>
      </c>
      <c r="AA27" s="201" t="e">
        <f>E27/Z27</f>
        <v>#VALUE!</v>
      </c>
      <c r="AB27" s="142" t="s">
        <v>93</v>
      </c>
      <c r="AC27" s="65" t="e">
        <f>IF(V26&lt;10,"YES","Not Met")</f>
        <v>#DIV/0!</v>
      </c>
    </row>
    <row r="28" spans="1:29" s="8" customFormat="1" ht="12.75">
      <c r="A28" s="168"/>
      <c r="B28" s="176"/>
      <c r="C28" s="171"/>
      <c r="D28" s="9" t="s">
        <v>14</v>
      </c>
      <c r="E28" s="310" t="s">
        <v>174</v>
      </c>
      <c r="F28" s="267"/>
      <c r="G28" s="267"/>
      <c r="H28" s="309" t="e">
        <f>(E28-STD!$Q$7)/STD!$Q$8</f>
        <v>#VALUE!</v>
      </c>
      <c r="I28" s="309"/>
      <c r="J28" s="309"/>
      <c r="K28" s="357" t="e">
        <f>(IF($A$26='Ref CTRL'!$A$16,'Ref CTRL'!$J$16,IF($A$26='Ref CTRL'!$A$20,'Ref CTRL'!$J$20,IF($A$26='Ref CTRL'!$A$24,'Ref CTRL'!$J$24,'Ref CTRL'!$J$28)))-E28)/(IF($A$26='Ref CTRL'!$A$16,'Ref CTRL'!$J$16,IF($A$26='Ref CTRL'!$A$20,'Ref CTRL'!$J$20,IF($A$26='Ref CTRL'!$A$24,'Ref CTRL'!$J$24,'Ref CTRL'!$J$28))))*100</f>
        <v>#DIV/0!</v>
      </c>
      <c r="L28" s="357"/>
      <c r="M28" s="357"/>
      <c r="N28" s="42" t="e">
        <f>IF((AND(K28&lt;0,K28&gt;-10)),0,IF(K28&lt;=-10,"interf",K28))</f>
        <v>#DIV/0!</v>
      </c>
      <c r="O28" s="302"/>
      <c r="P28" s="294"/>
      <c r="Q28" s="284"/>
      <c r="R28" s="307"/>
      <c r="S28" s="294"/>
      <c r="T28" s="284"/>
      <c r="U28" s="326"/>
      <c r="V28" s="294"/>
      <c r="W28" s="363"/>
      <c r="X28" s="360"/>
      <c r="Y28" s="367"/>
      <c r="Z28" s="217" t="s">
        <v>19</v>
      </c>
      <c r="AA28" s="201" t="e">
        <f>E28/Z28</f>
        <v>#VALUE!</v>
      </c>
      <c r="AB28" s="98"/>
      <c r="AC28" s="65"/>
    </row>
    <row r="29" spans="1:29" s="8" customFormat="1" ht="13.5" thickBot="1">
      <c r="A29" s="168"/>
      <c r="B29" s="176"/>
      <c r="C29" s="173"/>
      <c r="D29" s="13" t="s">
        <v>15</v>
      </c>
      <c r="E29" s="310" t="s">
        <v>174</v>
      </c>
      <c r="F29" s="267"/>
      <c r="G29" s="267"/>
      <c r="H29" s="309" t="e">
        <f>(E29-STD!$Q$7)/STD!$Q$8</f>
        <v>#VALUE!</v>
      </c>
      <c r="I29" s="309"/>
      <c r="J29" s="309"/>
      <c r="K29" s="357" t="e">
        <f>(IF($A$26='Ref CTRL'!$A$16,'Ref CTRL'!$J$16,IF($A$26='Ref CTRL'!$A$20,'Ref CTRL'!$J$20,IF($A$26='Ref CTRL'!$A$24,'Ref CTRL'!$J$24,'Ref CTRL'!$J$28)))-E29)/(IF($A$26='Ref CTRL'!$A$16,'Ref CTRL'!$J$16,IF($A$26='Ref CTRL'!$A$20,'Ref CTRL'!$J$20,IF($A$26='Ref CTRL'!$A$24,'Ref CTRL'!$J$24,'Ref CTRL'!$J$28))))*100</f>
        <v>#DIV/0!</v>
      </c>
      <c r="L29" s="357"/>
      <c r="M29" s="357"/>
      <c r="N29" s="42" t="e">
        <f>IF((AND(K29&lt;0,K29&gt;-10)),0,IF(K29&lt;=-10,"interf",K29))</f>
        <v>#DIV/0!</v>
      </c>
      <c r="O29" s="312"/>
      <c r="P29" s="298"/>
      <c r="Q29" s="321"/>
      <c r="R29" s="316"/>
      <c r="S29" s="298"/>
      <c r="T29" s="321"/>
      <c r="U29" s="333"/>
      <c r="V29" s="298"/>
      <c r="W29" s="364"/>
      <c r="X29" s="365"/>
      <c r="Y29" s="368"/>
      <c r="Z29" s="218" t="s">
        <v>19</v>
      </c>
      <c r="AA29" s="203" t="e">
        <f>E29/Z29</f>
        <v>#VALUE!</v>
      </c>
      <c r="AB29" s="143"/>
      <c r="AC29" s="134"/>
    </row>
    <row r="30" spans="1:29" s="8" customFormat="1" ht="12.75">
      <c r="A30" s="79" t="str">
        <f>'General Information'!D18</f>
        <v>Acetonitrile</v>
      </c>
      <c r="B30" s="375" t="s">
        <v>145</v>
      </c>
      <c r="C30" s="376"/>
      <c r="D30" s="16"/>
      <c r="E30" s="211"/>
      <c r="F30" s="207"/>
      <c r="G30" s="207"/>
      <c r="H30" s="41"/>
      <c r="I30" s="41"/>
      <c r="J30" s="41"/>
      <c r="K30" s="45"/>
      <c r="L30" s="45"/>
      <c r="M30" s="45"/>
      <c r="N30" s="46"/>
      <c r="O30" s="301" t="e">
        <f>AVERAGE(E31:G33)</f>
        <v>#DIV/0!</v>
      </c>
      <c r="P30" s="293" t="e">
        <f>STDEV(E31:G33)</f>
        <v>#DIV/0!</v>
      </c>
      <c r="Q30" s="283" t="e">
        <f>P30/O30</f>
        <v>#DIV/0!</v>
      </c>
      <c r="R30" s="306" t="e">
        <f>AVERAGE(H31:J33)</f>
        <v>#VALUE!</v>
      </c>
      <c r="S30" s="293" t="e">
        <f>STDEV(H31:J33)</f>
        <v>#VALUE!</v>
      </c>
      <c r="T30" s="283" t="e">
        <f>S30/R30</f>
        <v>#VALUE!</v>
      </c>
      <c r="U30" s="325" t="e">
        <f>AVERAGE(N31:N33)</f>
        <v>#DIV/0!</v>
      </c>
      <c r="V30" s="293" t="e">
        <f>STDEV(N31:N33)</f>
        <v>#DIV/0!</v>
      </c>
      <c r="W30" s="362" t="e">
        <f>V30/U30</f>
        <v>#DIV/0!</v>
      </c>
      <c r="X30" s="359" t="s">
        <v>23</v>
      </c>
      <c r="Y30" s="366" t="s">
        <v>23</v>
      </c>
      <c r="Z30" s="219"/>
      <c r="AA30" s="201"/>
      <c r="AB30" s="93"/>
      <c r="AC30" s="74"/>
    </row>
    <row r="31" spans="1:29" s="8" customFormat="1" ht="15" customHeight="1">
      <c r="A31" s="167"/>
      <c r="B31" s="175" t="s">
        <v>137</v>
      </c>
      <c r="C31" s="177">
        <f>'General Information'!C18</f>
        <v>0</v>
      </c>
      <c r="D31" s="9" t="s">
        <v>13</v>
      </c>
      <c r="E31" s="310" t="s">
        <v>175</v>
      </c>
      <c r="F31" s="267"/>
      <c r="G31" s="267"/>
      <c r="H31" s="309" t="e">
        <f>(E31-STD!$Q$7)/STD!$Q$8</f>
        <v>#VALUE!</v>
      </c>
      <c r="I31" s="309"/>
      <c r="J31" s="309"/>
      <c r="K31" s="357" t="e">
        <f>(IF($A$30='Ref CTRL'!$A$16,'Ref CTRL'!$J$16,IF($A$30='Ref CTRL'!$A$20,'Ref CTRL'!$J$20,IF($A$30='Ref CTRL'!$A$24,'Ref CTRL'!$J$24,'Ref CTRL'!$J$28)))-E31)/(IF($A$30='Ref CTRL'!$A$16,'Ref CTRL'!$J$16,IF($A$30='Ref CTRL'!$A$20,'Ref CTRL'!$J$20,IF($A$30='Ref CTRL'!$A$24,'Ref CTRL'!$J$24,'Ref CTRL'!$J$28))))*100</f>
        <v>#DIV/0!</v>
      </c>
      <c r="L31" s="357"/>
      <c r="M31" s="357"/>
      <c r="N31" s="42" t="e">
        <f>IF((AND(K31&lt;0,K31&gt;-10)),0,IF(K31&lt;=-10,"interf",K31))</f>
        <v>#DIV/0!</v>
      </c>
      <c r="O31" s="302"/>
      <c r="P31" s="294"/>
      <c r="Q31" s="284"/>
      <c r="R31" s="307"/>
      <c r="S31" s="294"/>
      <c r="T31" s="284"/>
      <c r="U31" s="326"/>
      <c r="V31" s="294"/>
      <c r="W31" s="363"/>
      <c r="X31" s="360"/>
      <c r="Y31" s="367"/>
      <c r="Z31" s="217" t="s">
        <v>19</v>
      </c>
      <c r="AA31" s="201" t="e">
        <f>E31/Z31</f>
        <v>#VALUE!</v>
      </c>
      <c r="AB31" s="142" t="s">
        <v>93</v>
      </c>
      <c r="AC31" s="65" t="e">
        <f>IF(V30&lt;10,"YES","Not Met")</f>
        <v>#DIV/0!</v>
      </c>
    </row>
    <row r="32" spans="1:29" s="8" customFormat="1" ht="12.75">
      <c r="A32" s="168"/>
      <c r="B32" s="176"/>
      <c r="C32" s="171"/>
      <c r="D32" s="9" t="s">
        <v>14</v>
      </c>
      <c r="E32" s="310" t="s">
        <v>175</v>
      </c>
      <c r="F32" s="267"/>
      <c r="G32" s="267"/>
      <c r="H32" s="309" t="e">
        <f>(E32-STD!$Q$7)/STD!$Q$8</f>
        <v>#VALUE!</v>
      </c>
      <c r="I32" s="309"/>
      <c r="J32" s="309"/>
      <c r="K32" s="357" t="e">
        <f>(IF($A$30='Ref CTRL'!$A$16,'Ref CTRL'!$J$16,IF($A$30='Ref CTRL'!$A$20,'Ref CTRL'!$J$20,IF($A$30='Ref CTRL'!$A$24,'Ref CTRL'!$J$24,'Ref CTRL'!$J$28)))-E32)/(IF($A$30='Ref CTRL'!$A$16,'Ref CTRL'!$J$16,IF($A$30='Ref CTRL'!$A$20,'Ref CTRL'!$J$20,IF($A$30='Ref CTRL'!$A$24,'Ref CTRL'!$J$24,'Ref CTRL'!$J$28))))*100</f>
        <v>#DIV/0!</v>
      </c>
      <c r="L32" s="357"/>
      <c r="M32" s="357"/>
      <c r="N32" s="42" t="e">
        <f>IF((AND(K32&lt;0,K32&gt;-10)),0,IF(K32&lt;=-10,"interf",K32))</f>
        <v>#DIV/0!</v>
      </c>
      <c r="O32" s="302"/>
      <c r="P32" s="294"/>
      <c r="Q32" s="284"/>
      <c r="R32" s="307"/>
      <c r="S32" s="294"/>
      <c r="T32" s="284"/>
      <c r="U32" s="326"/>
      <c r="V32" s="294"/>
      <c r="W32" s="363"/>
      <c r="X32" s="360"/>
      <c r="Y32" s="367"/>
      <c r="Z32" s="217" t="s">
        <v>19</v>
      </c>
      <c r="AA32" s="201" t="e">
        <f>E32/Z32</f>
        <v>#VALUE!</v>
      </c>
      <c r="AB32" s="98"/>
      <c r="AC32" s="65"/>
    </row>
    <row r="33" spans="1:29" s="8" customFormat="1" ht="13.5" thickBot="1">
      <c r="A33" s="169"/>
      <c r="B33" s="178"/>
      <c r="C33" s="179"/>
      <c r="D33" s="15" t="s">
        <v>15</v>
      </c>
      <c r="E33" s="377" t="s">
        <v>175</v>
      </c>
      <c r="F33" s="378"/>
      <c r="G33" s="378"/>
      <c r="H33" s="338" t="e">
        <f>(E33-STD!$Q$7)/STD!$Q$8</f>
        <v>#VALUE!</v>
      </c>
      <c r="I33" s="338"/>
      <c r="J33" s="338"/>
      <c r="K33" s="374" t="e">
        <f>(IF($A$30='Ref CTRL'!$A$16,'Ref CTRL'!$J$16,IF($A$30='Ref CTRL'!$A$20,'Ref CTRL'!$J$20,IF($A$30='Ref CTRL'!$A$24,'Ref CTRL'!$J$24,'Ref CTRL'!$J$28)))-E33)/(IF($A$30='Ref CTRL'!$A$16,'Ref CTRL'!$J$16,IF($A$30='Ref CTRL'!$A$20,'Ref CTRL'!$J$20,IF($A$30='Ref CTRL'!$A$24,'Ref CTRL'!$J$24,'Ref CTRL'!$J$28))))*100</f>
        <v>#DIV/0!</v>
      </c>
      <c r="L33" s="374"/>
      <c r="M33" s="374"/>
      <c r="N33" s="53" t="e">
        <f>IF((AND(K33&lt;0,K33&gt;-10)),0,IF(K33&lt;=-10,"interf",K33))</f>
        <v>#DIV/0!</v>
      </c>
      <c r="O33" s="303"/>
      <c r="P33" s="295"/>
      <c r="Q33" s="285"/>
      <c r="R33" s="308"/>
      <c r="S33" s="295"/>
      <c r="T33" s="285"/>
      <c r="U33" s="327"/>
      <c r="V33" s="295"/>
      <c r="W33" s="373"/>
      <c r="X33" s="372"/>
      <c r="Y33" s="368"/>
      <c r="Z33" s="218" t="s">
        <v>19</v>
      </c>
      <c r="AA33" s="203" t="e">
        <f>E33/Z33</f>
        <v>#VALUE!</v>
      </c>
      <c r="AB33" s="143"/>
      <c r="AC33" s="134"/>
    </row>
    <row r="34" spans="1:29" s="8" customFormat="1" ht="12.75">
      <c r="A34" s="84" t="str">
        <f>'General Information'!D19</f>
        <v>Acetonitrile</v>
      </c>
      <c r="B34" s="388" t="s">
        <v>146</v>
      </c>
      <c r="C34" s="389"/>
      <c r="D34" s="139"/>
      <c r="E34" s="208"/>
      <c r="F34" s="205"/>
      <c r="G34" s="205"/>
      <c r="H34" s="116"/>
      <c r="I34" s="116"/>
      <c r="J34" s="116"/>
      <c r="K34" s="117"/>
      <c r="L34" s="117"/>
      <c r="M34" s="117"/>
      <c r="N34" s="42"/>
      <c r="O34" s="302" t="e">
        <f>AVERAGE(E35:G37)</f>
        <v>#DIV/0!</v>
      </c>
      <c r="P34" s="294" t="e">
        <f>STDEV(E35:G37)</f>
        <v>#DIV/0!</v>
      </c>
      <c r="Q34" s="284" t="e">
        <f>P34/O34</f>
        <v>#DIV/0!</v>
      </c>
      <c r="R34" s="307" t="e">
        <f>AVERAGE(H35:J37)</f>
        <v>#VALUE!</v>
      </c>
      <c r="S34" s="294" t="e">
        <f>STDEV(H35:J37)</f>
        <v>#VALUE!</v>
      </c>
      <c r="T34" s="284" t="e">
        <f>S34/R34</f>
        <v>#VALUE!</v>
      </c>
      <c r="U34" s="326" t="e">
        <f>AVERAGE(N35:N37)</f>
        <v>#DIV/0!</v>
      </c>
      <c r="V34" s="294" t="e">
        <f>STDEV(N35:N37)</f>
        <v>#DIV/0!</v>
      </c>
      <c r="W34" s="363" t="e">
        <f>V34/U34</f>
        <v>#DIV/0!</v>
      </c>
      <c r="X34" s="360" t="s">
        <v>23</v>
      </c>
      <c r="Y34" s="367" t="s">
        <v>23</v>
      </c>
      <c r="Z34" s="220"/>
      <c r="AA34" s="201"/>
      <c r="AB34" s="144"/>
      <c r="AC34" s="140"/>
    </row>
    <row r="35" spans="1:29" s="8" customFormat="1" ht="15" customHeight="1">
      <c r="A35" s="167"/>
      <c r="B35" s="175" t="s">
        <v>137</v>
      </c>
      <c r="C35" s="177">
        <f>'General Information'!C19</f>
        <v>0</v>
      </c>
      <c r="D35" s="9" t="s">
        <v>13</v>
      </c>
      <c r="E35" s="310" t="s">
        <v>176</v>
      </c>
      <c r="F35" s="267"/>
      <c r="G35" s="267"/>
      <c r="H35" s="309" t="e">
        <f>(E35-STD!$Q$7)/STD!$Q$8</f>
        <v>#VALUE!</v>
      </c>
      <c r="I35" s="309"/>
      <c r="J35" s="309"/>
      <c r="K35" s="357" t="e">
        <f>(IF($A$34='Ref CTRL'!$A$16,'Ref CTRL'!$J$16,IF($A$34='Ref CTRL'!$A$20,'Ref CTRL'!$J$20,IF($A$34='Ref CTRL'!$A$24,'Ref CTRL'!$J$24,'Ref CTRL'!$J$28)))-E35)/(IF($A$34='Ref CTRL'!$A$16,'Ref CTRL'!$J$16,IF($A$34='Ref CTRL'!$A$20,'Ref CTRL'!$J$20,IF($A$34='Ref CTRL'!$A$24,'Ref CTRL'!$J$24,'Ref CTRL'!$J$28))))*100</f>
        <v>#DIV/0!</v>
      </c>
      <c r="L35" s="357"/>
      <c r="M35" s="357"/>
      <c r="N35" s="42" t="e">
        <f>IF((AND(K35&lt;0,K35&gt;-10)),0,IF(K35&lt;=-10,"interf",K35))</f>
        <v>#DIV/0!</v>
      </c>
      <c r="O35" s="302"/>
      <c r="P35" s="294"/>
      <c r="Q35" s="284"/>
      <c r="R35" s="307"/>
      <c r="S35" s="294"/>
      <c r="T35" s="284"/>
      <c r="U35" s="326"/>
      <c r="V35" s="294"/>
      <c r="W35" s="363"/>
      <c r="X35" s="360"/>
      <c r="Y35" s="367"/>
      <c r="Z35" s="217" t="s">
        <v>19</v>
      </c>
      <c r="AA35" s="201" t="e">
        <f>E35/Z35</f>
        <v>#VALUE!</v>
      </c>
      <c r="AB35" s="142" t="s">
        <v>93</v>
      </c>
      <c r="AC35" s="65" t="e">
        <f>IF(V34&lt;10,"YES","Not Met")</f>
        <v>#DIV/0!</v>
      </c>
    </row>
    <row r="36" spans="1:29" s="8" customFormat="1" ht="12.75">
      <c r="A36" s="168"/>
      <c r="B36" s="176"/>
      <c r="C36" s="171"/>
      <c r="D36" s="9" t="s">
        <v>14</v>
      </c>
      <c r="E36" s="310" t="s">
        <v>176</v>
      </c>
      <c r="F36" s="267"/>
      <c r="G36" s="267"/>
      <c r="H36" s="309" t="e">
        <f>(E36-STD!$Q$7)/STD!$Q$8</f>
        <v>#VALUE!</v>
      </c>
      <c r="I36" s="309"/>
      <c r="J36" s="309"/>
      <c r="K36" s="357" t="e">
        <f>(IF($A$34='Ref CTRL'!$A$16,'Ref CTRL'!$J$16,IF($A$34='Ref CTRL'!$A$20,'Ref CTRL'!$J$20,IF($A$34='Ref CTRL'!$A$24,'Ref CTRL'!$J$24,'Ref CTRL'!$J$28)))-E36)/(IF($A$34='Ref CTRL'!$A$16,'Ref CTRL'!$J$16,IF($A$34='Ref CTRL'!$A$20,'Ref CTRL'!$J$20,IF($A$34='Ref CTRL'!$A$24,'Ref CTRL'!$J$24,'Ref CTRL'!$J$28))))*100</f>
        <v>#DIV/0!</v>
      </c>
      <c r="L36" s="357"/>
      <c r="M36" s="357"/>
      <c r="N36" s="42" t="e">
        <f>IF((AND(K36&lt;0,K36&gt;-10)),0,IF(K36&lt;=-10,"interf",K36))</f>
        <v>#DIV/0!</v>
      </c>
      <c r="O36" s="302"/>
      <c r="P36" s="294"/>
      <c r="Q36" s="284"/>
      <c r="R36" s="307"/>
      <c r="S36" s="294"/>
      <c r="T36" s="284"/>
      <c r="U36" s="326"/>
      <c r="V36" s="294"/>
      <c r="W36" s="363"/>
      <c r="X36" s="360"/>
      <c r="Y36" s="367"/>
      <c r="Z36" s="217" t="s">
        <v>19</v>
      </c>
      <c r="AA36" s="201" t="e">
        <f>E36/Z36</f>
        <v>#VALUE!</v>
      </c>
      <c r="AB36" s="98"/>
      <c r="AC36" s="65"/>
    </row>
    <row r="37" spans="1:29" s="8" customFormat="1" ht="13.5" thickBot="1">
      <c r="A37" s="168"/>
      <c r="B37" s="176"/>
      <c r="C37" s="173"/>
      <c r="D37" s="13" t="s">
        <v>15</v>
      </c>
      <c r="E37" s="310" t="s">
        <v>176</v>
      </c>
      <c r="F37" s="267"/>
      <c r="G37" s="267"/>
      <c r="H37" s="309" t="e">
        <f>(E37-STD!$Q$7)/STD!$Q$8</f>
        <v>#VALUE!</v>
      </c>
      <c r="I37" s="309"/>
      <c r="J37" s="309"/>
      <c r="K37" s="357" t="e">
        <f>(IF($A$34='Ref CTRL'!$A$16,'Ref CTRL'!$J$16,IF($A$34='Ref CTRL'!$A$20,'Ref CTRL'!$J$20,IF($A$34='Ref CTRL'!$A$24,'Ref CTRL'!$J$24,'Ref CTRL'!$J$28)))-E37)/(IF($A$34='Ref CTRL'!$A$16,'Ref CTRL'!$J$16,IF($A$34='Ref CTRL'!$A$20,'Ref CTRL'!$J$20,IF($A$34='Ref CTRL'!$A$24,'Ref CTRL'!$J$24,'Ref CTRL'!$J$28))))*100</f>
        <v>#DIV/0!</v>
      </c>
      <c r="L37" s="357"/>
      <c r="M37" s="357"/>
      <c r="N37" s="42" t="e">
        <f>IF((AND(K37&lt;0,K37&gt;-10)),0,IF(K37&lt;=-10,"interf",K37))</f>
        <v>#DIV/0!</v>
      </c>
      <c r="O37" s="312"/>
      <c r="P37" s="298"/>
      <c r="Q37" s="321"/>
      <c r="R37" s="316"/>
      <c r="S37" s="298"/>
      <c r="T37" s="321"/>
      <c r="U37" s="333"/>
      <c r="V37" s="298"/>
      <c r="W37" s="364"/>
      <c r="X37" s="365"/>
      <c r="Y37" s="368"/>
      <c r="Z37" s="218" t="s">
        <v>19</v>
      </c>
      <c r="AA37" s="203" t="e">
        <f>E37/Z37</f>
        <v>#VALUE!</v>
      </c>
      <c r="AB37" s="143"/>
      <c r="AC37" s="134"/>
    </row>
    <row r="38" spans="1:29" s="8" customFormat="1" ht="12.75">
      <c r="A38" s="79" t="str">
        <f>'General Information'!D20</f>
        <v>Acetonitrile</v>
      </c>
      <c r="B38" s="375" t="s">
        <v>147</v>
      </c>
      <c r="C38" s="376"/>
      <c r="D38" s="16"/>
      <c r="E38" s="211"/>
      <c r="F38" s="207"/>
      <c r="G38" s="207"/>
      <c r="H38" s="41"/>
      <c r="I38" s="41"/>
      <c r="J38" s="41"/>
      <c r="K38" s="45"/>
      <c r="L38" s="45"/>
      <c r="M38" s="45"/>
      <c r="N38" s="46"/>
      <c r="O38" s="301" t="e">
        <f>AVERAGE(E39:G41)</f>
        <v>#DIV/0!</v>
      </c>
      <c r="P38" s="293" t="e">
        <f>STDEV(E39:G41)</f>
        <v>#DIV/0!</v>
      </c>
      <c r="Q38" s="283" t="e">
        <f>P38/O38</f>
        <v>#DIV/0!</v>
      </c>
      <c r="R38" s="306" t="e">
        <f>AVERAGE(H39:J41)</f>
        <v>#VALUE!</v>
      </c>
      <c r="S38" s="293" t="e">
        <f>STDEV(H39:J41)</f>
        <v>#VALUE!</v>
      </c>
      <c r="T38" s="283" t="e">
        <f>S38/R38</f>
        <v>#VALUE!</v>
      </c>
      <c r="U38" s="325" t="e">
        <f>AVERAGE(N39:N41)</f>
        <v>#DIV/0!</v>
      </c>
      <c r="V38" s="293" t="e">
        <f>STDEV(N39:N41)</f>
        <v>#DIV/0!</v>
      </c>
      <c r="W38" s="362" t="e">
        <f>V38/U38</f>
        <v>#DIV/0!</v>
      </c>
      <c r="X38" s="359" t="s">
        <v>23</v>
      </c>
      <c r="Y38" s="366" t="s">
        <v>23</v>
      </c>
      <c r="Z38" s="219"/>
      <c r="AA38" s="201"/>
      <c r="AB38" s="93"/>
      <c r="AC38" s="74"/>
    </row>
    <row r="39" spans="1:29" s="8" customFormat="1" ht="15" customHeight="1">
      <c r="A39" s="167"/>
      <c r="B39" s="175" t="s">
        <v>137</v>
      </c>
      <c r="C39" s="177">
        <f>'General Information'!C20</f>
        <v>0</v>
      </c>
      <c r="D39" s="9" t="s">
        <v>13</v>
      </c>
      <c r="E39" s="310" t="s">
        <v>175</v>
      </c>
      <c r="F39" s="267"/>
      <c r="G39" s="267"/>
      <c r="H39" s="309" t="e">
        <f>(E39-STD!$Q$7)/STD!$Q$8</f>
        <v>#VALUE!</v>
      </c>
      <c r="I39" s="309"/>
      <c r="J39" s="309"/>
      <c r="K39" s="357" t="e">
        <f>(IF($A$38='Ref CTRL'!$A$16,'Ref CTRL'!$J$16,IF($A$38='Ref CTRL'!$A$20,'Ref CTRL'!$J$20,IF($A$38='Ref CTRL'!$A$24,'Ref CTRL'!$J$24,'Ref CTRL'!$J$28)))-E39)/(IF($A$38='Ref CTRL'!$A$16,'Ref CTRL'!$J$16,IF($A$38='Ref CTRL'!$A$20,'Ref CTRL'!$J$20,IF($A$38='Ref CTRL'!$A$24,'Ref CTRL'!$J$24,'Ref CTRL'!$J$28))))*100</f>
        <v>#DIV/0!</v>
      </c>
      <c r="L39" s="357"/>
      <c r="M39" s="357"/>
      <c r="N39" s="42" t="e">
        <f>IF((AND(K39&lt;0,K39&gt;-10)),0,IF(K39&lt;=-10,"interf",K39))</f>
        <v>#DIV/0!</v>
      </c>
      <c r="O39" s="302"/>
      <c r="P39" s="294"/>
      <c r="Q39" s="284"/>
      <c r="R39" s="307"/>
      <c r="S39" s="294"/>
      <c r="T39" s="284"/>
      <c r="U39" s="326"/>
      <c r="V39" s="294"/>
      <c r="W39" s="363"/>
      <c r="X39" s="360"/>
      <c r="Y39" s="367"/>
      <c r="Z39" s="217" t="s">
        <v>19</v>
      </c>
      <c r="AA39" s="201" t="e">
        <f>E39/Z39</f>
        <v>#VALUE!</v>
      </c>
      <c r="AB39" s="142" t="s">
        <v>93</v>
      </c>
      <c r="AC39" s="65" t="e">
        <f>IF(V38&lt;10,"YES","Not Met")</f>
        <v>#DIV/0!</v>
      </c>
    </row>
    <row r="40" spans="1:29" s="8" customFormat="1" ht="12.75">
      <c r="A40" s="168"/>
      <c r="B40" s="176"/>
      <c r="C40" s="171"/>
      <c r="D40" s="9" t="s">
        <v>14</v>
      </c>
      <c r="E40" s="310" t="s">
        <v>175</v>
      </c>
      <c r="F40" s="267"/>
      <c r="G40" s="267"/>
      <c r="H40" s="309" t="e">
        <f>(E40-STD!$Q$7)/STD!$Q$8</f>
        <v>#VALUE!</v>
      </c>
      <c r="I40" s="309"/>
      <c r="J40" s="309"/>
      <c r="K40" s="357" t="e">
        <f>(IF($A$38='Ref CTRL'!$A$16,'Ref CTRL'!$J$16,IF($A$38='Ref CTRL'!$A$20,'Ref CTRL'!$J$20,IF($A$38='Ref CTRL'!$A$24,'Ref CTRL'!$J$24,'Ref CTRL'!$J$28)))-E40)/(IF($A$38='Ref CTRL'!$A$16,'Ref CTRL'!$J$16,IF($A$38='Ref CTRL'!$A$20,'Ref CTRL'!$J$20,IF($A$38='Ref CTRL'!$A$24,'Ref CTRL'!$J$24,'Ref CTRL'!$J$28))))*100</f>
        <v>#DIV/0!</v>
      </c>
      <c r="L40" s="357"/>
      <c r="M40" s="357"/>
      <c r="N40" s="42" t="e">
        <f>IF((AND(K40&lt;0,K40&gt;-10)),0,IF(K40&lt;=-10,"interf",K40))</f>
        <v>#DIV/0!</v>
      </c>
      <c r="O40" s="302"/>
      <c r="P40" s="294"/>
      <c r="Q40" s="284"/>
      <c r="R40" s="307"/>
      <c r="S40" s="294"/>
      <c r="T40" s="284"/>
      <c r="U40" s="326"/>
      <c r="V40" s="294"/>
      <c r="W40" s="363"/>
      <c r="X40" s="360"/>
      <c r="Y40" s="367"/>
      <c r="Z40" s="217" t="s">
        <v>19</v>
      </c>
      <c r="AA40" s="201" t="e">
        <f>E40/Z40</f>
        <v>#VALUE!</v>
      </c>
      <c r="AB40" s="98"/>
      <c r="AC40" s="65"/>
    </row>
    <row r="41" spans="1:29" s="8" customFormat="1" ht="13.5" thickBot="1">
      <c r="A41" s="168"/>
      <c r="B41" s="176"/>
      <c r="C41" s="173"/>
      <c r="D41" s="13" t="s">
        <v>15</v>
      </c>
      <c r="E41" s="310" t="s">
        <v>175</v>
      </c>
      <c r="F41" s="267"/>
      <c r="G41" s="267"/>
      <c r="H41" s="309" t="e">
        <f>(E41-STD!$Q$7)/STD!$Q$8</f>
        <v>#VALUE!</v>
      </c>
      <c r="I41" s="309"/>
      <c r="J41" s="309"/>
      <c r="K41" s="357" t="e">
        <f>(IF($A$38='Ref CTRL'!$A$16,'Ref CTRL'!$J$16,IF($A$38='Ref CTRL'!$A$20,'Ref CTRL'!$J$20,IF($A$38='Ref CTRL'!$A$24,'Ref CTRL'!$J$24,'Ref CTRL'!$J$28)))-E41)/(IF($A$38='Ref CTRL'!$A$16,'Ref CTRL'!$J$16,IF($A$38='Ref CTRL'!$A$20,'Ref CTRL'!$J$20,IF($A$38='Ref CTRL'!$A$24,'Ref CTRL'!$J$24,'Ref CTRL'!$J$28))))*100</f>
        <v>#DIV/0!</v>
      </c>
      <c r="L41" s="357"/>
      <c r="M41" s="357"/>
      <c r="N41" s="42" t="e">
        <f>IF((AND(K41&lt;0,K41&gt;-10)),0,IF(K41&lt;=-10,"interf",K41))</f>
        <v>#DIV/0!</v>
      </c>
      <c r="O41" s="312"/>
      <c r="P41" s="298"/>
      <c r="Q41" s="321"/>
      <c r="R41" s="316"/>
      <c r="S41" s="298"/>
      <c r="T41" s="321"/>
      <c r="U41" s="333"/>
      <c r="V41" s="298"/>
      <c r="W41" s="364"/>
      <c r="X41" s="365"/>
      <c r="Y41" s="368"/>
      <c r="Z41" s="218" t="s">
        <v>19</v>
      </c>
      <c r="AA41" s="203" t="e">
        <f>E41/Z41</f>
        <v>#VALUE!</v>
      </c>
      <c r="AB41" s="143"/>
      <c r="AC41" s="134"/>
    </row>
    <row r="42" spans="1:29" s="8" customFormat="1" ht="12.75">
      <c r="A42" s="79" t="str">
        <f>'General Information'!D21</f>
        <v>Acetonitrile</v>
      </c>
      <c r="B42" s="375" t="s">
        <v>148</v>
      </c>
      <c r="C42" s="376"/>
      <c r="D42" s="16"/>
      <c r="E42" s="211"/>
      <c r="F42" s="207"/>
      <c r="G42" s="207"/>
      <c r="H42" s="41"/>
      <c r="I42" s="41"/>
      <c r="J42" s="41"/>
      <c r="K42" s="45"/>
      <c r="L42" s="45"/>
      <c r="M42" s="45"/>
      <c r="N42" s="46"/>
      <c r="O42" s="301" t="e">
        <f>AVERAGE(E43:G45)</f>
        <v>#DIV/0!</v>
      </c>
      <c r="P42" s="293" t="e">
        <f>STDEV(E43:G45)</f>
        <v>#DIV/0!</v>
      </c>
      <c r="Q42" s="283" t="e">
        <f>P42/O42</f>
        <v>#DIV/0!</v>
      </c>
      <c r="R42" s="306" t="e">
        <f>AVERAGE(H43:J45)</f>
        <v>#VALUE!</v>
      </c>
      <c r="S42" s="293" t="e">
        <f>STDEV(H43:J45)</f>
        <v>#VALUE!</v>
      </c>
      <c r="T42" s="283" t="e">
        <f>S42/R42</f>
        <v>#VALUE!</v>
      </c>
      <c r="U42" s="325" t="e">
        <f>AVERAGE(N43:N45)</f>
        <v>#DIV/0!</v>
      </c>
      <c r="V42" s="293" t="e">
        <f>STDEV(N43:N45)</f>
        <v>#DIV/0!</v>
      </c>
      <c r="W42" s="362" t="e">
        <f>V42/U42</f>
        <v>#DIV/0!</v>
      </c>
      <c r="X42" s="359" t="s">
        <v>23</v>
      </c>
      <c r="Y42" s="366" t="s">
        <v>23</v>
      </c>
      <c r="Z42" s="219"/>
      <c r="AA42" s="201"/>
      <c r="AB42" s="93"/>
      <c r="AC42" s="74"/>
    </row>
    <row r="43" spans="1:29" s="8" customFormat="1" ht="15" customHeight="1">
      <c r="A43" s="167"/>
      <c r="B43" s="175" t="s">
        <v>137</v>
      </c>
      <c r="C43" s="177">
        <f>'General Information'!C21</f>
        <v>0</v>
      </c>
      <c r="D43" s="9" t="s">
        <v>13</v>
      </c>
      <c r="E43" s="310" t="s">
        <v>175</v>
      </c>
      <c r="F43" s="267"/>
      <c r="G43" s="267"/>
      <c r="H43" s="309" t="e">
        <f>(E43-STD!$Q$7)/STD!$Q$8</f>
        <v>#VALUE!</v>
      </c>
      <c r="I43" s="309"/>
      <c r="J43" s="309"/>
      <c r="K43" s="357" t="e">
        <f>(IF($A$42='Ref CTRL'!$A$16,'Ref CTRL'!$J$16,IF($A$42='Ref CTRL'!$A$20,'Ref CTRL'!$J$20,IF($A$42='Ref CTRL'!$A$24,'Ref CTRL'!$J$24,'Ref CTRL'!$J$28)))-E43)/(IF($A$42='Ref CTRL'!$A$16,'Ref CTRL'!$J$16,IF($A$42='Ref CTRL'!$A$20,'Ref CTRL'!$J$20,IF($A$42='Ref CTRL'!$A$24,'Ref CTRL'!$J$24,'Ref CTRL'!$J$28))))*100</f>
        <v>#DIV/0!</v>
      </c>
      <c r="L43" s="357"/>
      <c r="M43" s="357"/>
      <c r="N43" s="42" t="e">
        <f>IF((AND(K43&lt;0,K43&gt;-10)),0,IF(K43&lt;=-10,"interf",K43))</f>
        <v>#DIV/0!</v>
      </c>
      <c r="O43" s="302"/>
      <c r="P43" s="294"/>
      <c r="Q43" s="284"/>
      <c r="R43" s="307"/>
      <c r="S43" s="294"/>
      <c r="T43" s="284"/>
      <c r="U43" s="326"/>
      <c r="V43" s="294"/>
      <c r="W43" s="363"/>
      <c r="X43" s="360"/>
      <c r="Y43" s="367"/>
      <c r="Z43" s="217" t="s">
        <v>19</v>
      </c>
      <c r="AA43" s="201" t="e">
        <f>E43/Z43</f>
        <v>#VALUE!</v>
      </c>
      <c r="AB43" s="142" t="s">
        <v>93</v>
      </c>
      <c r="AC43" s="65" t="e">
        <f>IF(V42&lt;10,"YES","Not Met")</f>
        <v>#DIV/0!</v>
      </c>
    </row>
    <row r="44" spans="1:29" s="8" customFormat="1" ht="12.75">
      <c r="A44" s="168"/>
      <c r="B44" s="176"/>
      <c r="C44" s="171"/>
      <c r="D44" s="9" t="s">
        <v>14</v>
      </c>
      <c r="E44" s="310" t="s">
        <v>175</v>
      </c>
      <c r="F44" s="267"/>
      <c r="G44" s="267"/>
      <c r="H44" s="309" t="e">
        <f>(E44-STD!$Q$7)/STD!$Q$8</f>
        <v>#VALUE!</v>
      </c>
      <c r="I44" s="309"/>
      <c r="J44" s="309"/>
      <c r="K44" s="357" t="e">
        <f>(IF($A$42='Ref CTRL'!$A$16,'Ref CTRL'!$J$16,IF($A$42='Ref CTRL'!$A$20,'Ref CTRL'!$J$20,IF($A$42='Ref CTRL'!$A$24,'Ref CTRL'!$J$24,'Ref CTRL'!$J$28)))-E44)/(IF($A$42='Ref CTRL'!$A$16,'Ref CTRL'!$J$16,IF($A$42='Ref CTRL'!$A$20,'Ref CTRL'!$J$20,IF($A$42='Ref CTRL'!$A$24,'Ref CTRL'!$J$24,'Ref CTRL'!$J$28))))*100</f>
        <v>#DIV/0!</v>
      </c>
      <c r="L44" s="357"/>
      <c r="M44" s="357"/>
      <c r="N44" s="42" t="e">
        <f>IF((AND(K44&lt;0,K44&gt;-10)),0,IF(K44&lt;=-10,"interf",K44))</f>
        <v>#DIV/0!</v>
      </c>
      <c r="O44" s="302"/>
      <c r="P44" s="294"/>
      <c r="Q44" s="284"/>
      <c r="R44" s="307"/>
      <c r="S44" s="294"/>
      <c r="T44" s="284"/>
      <c r="U44" s="326"/>
      <c r="V44" s="294"/>
      <c r="W44" s="363"/>
      <c r="X44" s="360"/>
      <c r="Y44" s="367"/>
      <c r="Z44" s="217" t="s">
        <v>19</v>
      </c>
      <c r="AA44" s="201" t="e">
        <f>E44/Z44</f>
        <v>#VALUE!</v>
      </c>
      <c r="AB44" s="98"/>
      <c r="AC44" s="65"/>
    </row>
    <row r="45" spans="1:29" s="8" customFormat="1" ht="13.5" thickBot="1">
      <c r="A45" s="168"/>
      <c r="B45" s="176"/>
      <c r="C45" s="171"/>
      <c r="D45" s="9" t="s">
        <v>15</v>
      </c>
      <c r="E45" s="310" t="s">
        <v>175</v>
      </c>
      <c r="F45" s="267"/>
      <c r="G45" s="267"/>
      <c r="H45" s="309" t="e">
        <f>(E45-STD!$Q$7)/STD!$Q$8</f>
        <v>#VALUE!</v>
      </c>
      <c r="I45" s="309"/>
      <c r="J45" s="309"/>
      <c r="K45" s="357" t="e">
        <f>(IF($A$42='Ref CTRL'!$A$16,'Ref CTRL'!$J$16,IF($A$42='Ref CTRL'!$A$20,'Ref CTRL'!$J$20,IF($A$42='Ref CTRL'!$A$24,'Ref CTRL'!$J$24,'Ref CTRL'!$J$28)))-E45)/(IF($A$42='Ref CTRL'!$A$16,'Ref CTRL'!$J$16,IF($A$42='Ref CTRL'!$A$20,'Ref CTRL'!$J$20,IF($A$42='Ref CTRL'!$A$24,'Ref CTRL'!$J$24,'Ref CTRL'!$J$28))))*100</f>
        <v>#DIV/0!</v>
      </c>
      <c r="L45" s="357"/>
      <c r="M45" s="357"/>
      <c r="N45" s="52" t="e">
        <f>IF((AND(K45&lt;0,K45&gt;-10)),0,IF(K45&lt;=-10,"interf",K45))</f>
        <v>#DIV/0!</v>
      </c>
      <c r="O45" s="302"/>
      <c r="P45" s="294"/>
      <c r="Q45" s="284"/>
      <c r="R45" s="307"/>
      <c r="S45" s="294"/>
      <c r="T45" s="284"/>
      <c r="U45" s="326"/>
      <c r="V45" s="294"/>
      <c r="W45" s="363"/>
      <c r="X45" s="360"/>
      <c r="Y45" s="367"/>
      <c r="Z45" s="217" t="s">
        <v>19</v>
      </c>
      <c r="AA45" s="201" t="e">
        <f>E45/Z45</f>
        <v>#VALUE!</v>
      </c>
      <c r="AB45" s="105"/>
      <c r="AC45" s="138"/>
    </row>
    <row r="46" spans="1:29" s="8" customFormat="1" ht="12.75">
      <c r="A46" s="79" t="str">
        <f>'General Information'!D22</f>
        <v>Acetonitrile</v>
      </c>
      <c r="B46" s="375" t="s">
        <v>149</v>
      </c>
      <c r="C46" s="376"/>
      <c r="D46" s="16"/>
      <c r="E46" s="211"/>
      <c r="F46" s="207"/>
      <c r="G46" s="207"/>
      <c r="H46" s="41"/>
      <c r="I46" s="41"/>
      <c r="J46" s="41"/>
      <c r="K46" s="45"/>
      <c r="L46" s="45"/>
      <c r="M46" s="45"/>
      <c r="N46" s="46"/>
      <c r="O46" s="301" t="e">
        <f>AVERAGE(E47:G49)</f>
        <v>#DIV/0!</v>
      </c>
      <c r="P46" s="293" t="e">
        <f>STDEV(E47:G49)</f>
        <v>#DIV/0!</v>
      </c>
      <c r="Q46" s="283" t="e">
        <f>P46/O46</f>
        <v>#DIV/0!</v>
      </c>
      <c r="R46" s="306" t="e">
        <f>AVERAGE(H47:J49)</f>
        <v>#VALUE!</v>
      </c>
      <c r="S46" s="293" t="e">
        <f>STDEV(H47:J49)</f>
        <v>#VALUE!</v>
      </c>
      <c r="T46" s="283" t="e">
        <f>S46/R46</f>
        <v>#VALUE!</v>
      </c>
      <c r="U46" s="325" t="e">
        <f>AVERAGE(N47:N49)</f>
        <v>#DIV/0!</v>
      </c>
      <c r="V46" s="293" t="e">
        <f>STDEV(N47:N49)</f>
        <v>#DIV/0!</v>
      </c>
      <c r="W46" s="362" t="e">
        <f>V46/U46</f>
        <v>#DIV/0!</v>
      </c>
      <c r="X46" s="359" t="s">
        <v>23</v>
      </c>
      <c r="Y46" s="366" t="s">
        <v>23</v>
      </c>
      <c r="Z46" s="216"/>
      <c r="AA46" s="202"/>
      <c r="AB46" s="93"/>
      <c r="AC46" s="74"/>
    </row>
    <row r="47" spans="1:29" s="8" customFormat="1" ht="15" customHeight="1">
      <c r="A47" s="167"/>
      <c r="B47" s="175" t="s">
        <v>137</v>
      </c>
      <c r="C47" s="177">
        <f>'General Information'!C22</f>
        <v>0</v>
      </c>
      <c r="D47" s="9" t="s">
        <v>13</v>
      </c>
      <c r="E47" s="310" t="s">
        <v>175</v>
      </c>
      <c r="F47" s="267"/>
      <c r="G47" s="267"/>
      <c r="H47" s="309" t="e">
        <f>(E47-STD!$Q$7)/STD!$Q$8</f>
        <v>#VALUE!</v>
      </c>
      <c r="I47" s="309"/>
      <c r="J47" s="309"/>
      <c r="K47" s="357" t="e">
        <f>(IF($A$46='Ref CTRL'!$A$16,'Ref CTRL'!$J$16,IF($A$46='Ref CTRL'!$A$20,'Ref CTRL'!$J$20,IF($A$46='Ref CTRL'!$A$24,'Ref CTRL'!$J$24,'Ref CTRL'!$J$28)))-E47)/(IF($A$46='Ref CTRL'!$A$16,'Ref CTRL'!$J$16,IF($A$46='Ref CTRL'!$A$20,'Ref CTRL'!$J$20,IF($A$46='Ref CTRL'!$A$24,'Ref CTRL'!$J$24,'Ref CTRL'!$J$28))))*100</f>
        <v>#DIV/0!</v>
      </c>
      <c r="L47" s="357"/>
      <c r="M47" s="357"/>
      <c r="N47" s="42" t="e">
        <f>IF((AND(K47&lt;0,K47&gt;-10)),0,IF(K47&lt;=-10,"interf",K47))</f>
        <v>#DIV/0!</v>
      </c>
      <c r="O47" s="302"/>
      <c r="P47" s="294"/>
      <c r="Q47" s="284"/>
      <c r="R47" s="307"/>
      <c r="S47" s="294"/>
      <c r="T47" s="284"/>
      <c r="U47" s="326"/>
      <c r="V47" s="294"/>
      <c r="W47" s="363"/>
      <c r="X47" s="360"/>
      <c r="Y47" s="367"/>
      <c r="Z47" s="217" t="s">
        <v>19</v>
      </c>
      <c r="AA47" s="201" t="e">
        <f>E47/Z47</f>
        <v>#VALUE!</v>
      </c>
      <c r="AB47" s="142" t="s">
        <v>93</v>
      </c>
      <c r="AC47" s="65" t="e">
        <f>IF(V46&lt;10,"YES","Not Met")</f>
        <v>#DIV/0!</v>
      </c>
    </row>
    <row r="48" spans="1:29" s="8" customFormat="1" ht="12.75">
      <c r="A48" s="168"/>
      <c r="B48" s="176"/>
      <c r="C48" s="171"/>
      <c r="D48" s="9" t="s">
        <v>14</v>
      </c>
      <c r="E48" s="310" t="s">
        <v>175</v>
      </c>
      <c r="F48" s="267"/>
      <c r="G48" s="267"/>
      <c r="H48" s="309" t="e">
        <f>(E48-STD!$Q$7)/STD!$Q$8</f>
        <v>#VALUE!</v>
      </c>
      <c r="I48" s="309"/>
      <c r="J48" s="309"/>
      <c r="K48" s="357" t="e">
        <f>(IF($A$46='Ref CTRL'!$A$16,'Ref CTRL'!$J$16,IF($A$46='Ref CTRL'!$A$20,'Ref CTRL'!$J$20,IF($A$46='Ref CTRL'!$A$24,'Ref CTRL'!$J$24,'Ref CTRL'!$J$28)))-E48)/(IF($A$46='Ref CTRL'!$A$16,'Ref CTRL'!$J$16,IF($A$46='Ref CTRL'!$A$20,'Ref CTRL'!$J$20,IF($A$46='Ref CTRL'!$A$24,'Ref CTRL'!$J$24,'Ref CTRL'!$J$28))))*100</f>
        <v>#DIV/0!</v>
      </c>
      <c r="L48" s="357"/>
      <c r="M48" s="357"/>
      <c r="N48" s="42" t="e">
        <f>IF((AND(K48&lt;0,K48&gt;-10)),0,IF(K48&lt;=-10,"interf",K48))</f>
        <v>#DIV/0!</v>
      </c>
      <c r="O48" s="302"/>
      <c r="P48" s="294"/>
      <c r="Q48" s="284"/>
      <c r="R48" s="307"/>
      <c r="S48" s="294"/>
      <c r="T48" s="284"/>
      <c r="U48" s="326"/>
      <c r="V48" s="294"/>
      <c r="W48" s="363"/>
      <c r="X48" s="360"/>
      <c r="Y48" s="367"/>
      <c r="Z48" s="217" t="s">
        <v>19</v>
      </c>
      <c r="AA48" s="201" t="e">
        <f>E48/Z48</f>
        <v>#VALUE!</v>
      </c>
      <c r="AB48" s="98"/>
      <c r="AC48" s="65"/>
    </row>
    <row r="49" spans="1:29" s="8" customFormat="1" ht="13.5" thickBot="1">
      <c r="A49" s="168"/>
      <c r="B49" s="176"/>
      <c r="C49" s="173"/>
      <c r="D49" s="13" t="s">
        <v>15</v>
      </c>
      <c r="E49" s="310" t="s">
        <v>175</v>
      </c>
      <c r="F49" s="267"/>
      <c r="G49" s="267"/>
      <c r="H49" s="309" t="e">
        <f>(E49-STD!$Q$7)/STD!$Q$8</f>
        <v>#VALUE!</v>
      </c>
      <c r="I49" s="309"/>
      <c r="J49" s="309"/>
      <c r="K49" s="357" t="e">
        <f>(IF($A$46='Ref CTRL'!$A$16,'Ref CTRL'!$J$16,IF($A$46='Ref CTRL'!$A$20,'Ref CTRL'!$J$20,IF($A$46='Ref CTRL'!$A$24,'Ref CTRL'!$J$24,'Ref CTRL'!$J$28)))-E49)/(IF($A$46='Ref CTRL'!$A$16,'Ref CTRL'!$J$16,IF($A$46='Ref CTRL'!$A$20,'Ref CTRL'!$J$20,IF($A$46='Ref CTRL'!$A$24,'Ref CTRL'!$J$24,'Ref CTRL'!$J$28))))*100</f>
        <v>#DIV/0!</v>
      </c>
      <c r="L49" s="357"/>
      <c r="M49" s="357"/>
      <c r="N49" s="42" t="e">
        <f>IF((AND(K49&lt;0,K49&gt;-10)),0,IF(K49&lt;=-10,"interf",K49))</f>
        <v>#DIV/0!</v>
      </c>
      <c r="O49" s="312"/>
      <c r="P49" s="298"/>
      <c r="Q49" s="321"/>
      <c r="R49" s="316"/>
      <c r="S49" s="298"/>
      <c r="T49" s="321"/>
      <c r="U49" s="333"/>
      <c r="V49" s="298"/>
      <c r="W49" s="364"/>
      <c r="X49" s="365"/>
      <c r="Y49" s="368"/>
      <c r="Z49" s="218" t="s">
        <v>19</v>
      </c>
      <c r="AA49" s="203" t="e">
        <f>E49/Z49</f>
        <v>#VALUE!</v>
      </c>
      <c r="AB49" s="143"/>
      <c r="AC49" s="134"/>
    </row>
    <row r="50" spans="1:29" s="8" customFormat="1" ht="12.75">
      <c r="A50" s="79" t="str">
        <f>'General Information'!D23</f>
        <v>Acetonitrile</v>
      </c>
      <c r="B50" s="375" t="s">
        <v>150</v>
      </c>
      <c r="C50" s="376"/>
      <c r="D50" s="16"/>
      <c r="E50" s="211"/>
      <c r="F50" s="207"/>
      <c r="G50" s="207"/>
      <c r="H50" s="41"/>
      <c r="I50" s="41"/>
      <c r="J50" s="41"/>
      <c r="K50" s="45"/>
      <c r="L50" s="45"/>
      <c r="M50" s="45"/>
      <c r="N50" s="46"/>
      <c r="O50" s="301" t="e">
        <f>AVERAGE(E51:G53)</f>
        <v>#DIV/0!</v>
      </c>
      <c r="P50" s="293" t="e">
        <f>STDEV(E51:G53)</f>
        <v>#DIV/0!</v>
      </c>
      <c r="Q50" s="283" t="e">
        <f>P50/O50</f>
        <v>#DIV/0!</v>
      </c>
      <c r="R50" s="306" t="e">
        <f>AVERAGE(H51:J53)</f>
        <v>#VALUE!</v>
      </c>
      <c r="S50" s="293" t="e">
        <f>STDEV(H51:J53)</f>
        <v>#VALUE!</v>
      </c>
      <c r="T50" s="283" t="e">
        <f>S50/R50</f>
        <v>#VALUE!</v>
      </c>
      <c r="U50" s="325" t="e">
        <f>AVERAGE(N51:N53)</f>
        <v>#DIV/0!</v>
      </c>
      <c r="V50" s="293" t="e">
        <f>STDEV(N51:N53)</f>
        <v>#DIV/0!</v>
      </c>
      <c r="W50" s="362" t="e">
        <f>V50/U50</f>
        <v>#DIV/0!</v>
      </c>
      <c r="X50" s="359" t="s">
        <v>23</v>
      </c>
      <c r="Y50" s="366" t="s">
        <v>23</v>
      </c>
      <c r="Z50" s="219"/>
      <c r="AA50" s="201"/>
      <c r="AB50" s="93"/>
      <c r="AC50" s="74"/>
    </row>
    <row r="51" spans="1:29" s="8" customFormat="1" ht="15" customHeight="1">
      <c r="A51" s="167"/>
      <c r="B51" s="175" t="s">
        <v>137</v>
      </c>
      <c r="C51" s="177">
        <f>'General Information'!C23</f>
        <v>0</v>
      </c>
      <c r="D51" s="9" t="s">
        <v>13</v>
      </c>
      <c r="E51" s="310" t="s">
        <v>177</v>
      </c>
      <c r="F51" s="267"/>
      <c r="G51" s="267"/>
      <c r="H51" s="309" t="e">
        <f>(E51-STD!$Q$7)/STD!$Q$8</f>
        <v>#VALUE!</v>
      </c>
      <c r="I51" s="309"/>
      <c r="J51" s="309"/>
      <c r="K51" s="357" t="e">
        <f>(IF($A$50='Ref CTRL'!$A$16,'Ref CTRL'!$J$16,IF($A$50='Ref CTRL'!$A$20,'Ref CTRL'!$J$20,IF($A$50='Ref CTRL'!$A$24,'Ref CTRL'!$J$24,'Ref CTRL'!$J$28)))-E51)/(IF($A$50='Ref CTRL'!$A$16,'Ref CTRL'!$J$16,IF($A$50='Ref CTRL'!$A$20,'Ref CTRL'!$J$20,IF($A$50='Ref CTRL'!$A$24,'Ref CTRL'!$J$24,'Ref CTRL'!$J$28))))*100</f>
        <v>#DIV/0!</v>
      </c>
      <c r="L51" s="357"/>
      <c r="M51" s="357"/>
      <c r="N51" s="42" t="e">
        <f>IF((AND(K51&lt;0,K51&gt;-10)),0,IF(K51&lt;=-10,"interf",K51))</f>
        <v>#DIV/0!</v>
      </c>
      <c r="O51" s="302"/>
      <c r="P51" s="294"/>
      <c r="Q51" s="284"/>
      <c r="R51" s="307"/>
      <c r="S51" s="294"/>
      <c r="T51" s="284"/>
      <c r="U51" s="326"/>
      <c r="V51" s="294"/>
      <c r="W51" s="363"/>
      <c r="X51" s="360"/>
      <c r="Y51" s="367"/>
      <c r="Z51" s="217" t="s">
        <v>19</v>
      </c>
      <c r="AA51" s="201" t="e">
        <f>E51/Z51</f>
        <v>#VALUE!</v>
      </c>
      <c r="AB51" s="142" t="s">
        <v>93</v>
      </c>
      <c r="AC51" s="65" t="e">
        <f>IF(V50&lt;10,"YES","Not Met")</f>
        <v>#DIV/0!</v>
      </c>
    </row>
    <row r="52" spans="1:29" s="8" customFormat="1" ht="12.75">
      <c r="A52" s="168"/>
      <c r="B52" s="176"/>
      <c r="C52" s="171"/>
      <c r="D52" s="9" t="s">
        <v>14</v>
      </c>
      <c r="E52" s="310" t="s">
        <v>177</v>
      </c>
      <c r="F52" s="267"/>
      <c r="G52" s="267"/>
      <c r="H52" s="309" t="e">
        <f>(E52-STD!$Q$7)/STD!$Q$8</f>
        <v>#VALUE!</v>
      </c>
      <c r="I52" s="309"/>
      <c r="J52" s="309"/>
      <c r="K52" s="357" t="e">
        <f>(IF($A$50='Ref CTRL'!$A$16,'Ref CTRL'!$J$16,IF($A$50='Ref CTRL'!$A$20,'Ref CTRL'!$J$20,IF($A$50='Ref CTRL'!$A$24,'Ref CTRL'!$J$24,'Ref CTRL'!$J$28)))-E52)/(IF($A$50='Ref CTRL'!$A$16,'Ref CTRL'!$J$16,IF($A$50='Ref CTRL'!$A$20,'Ref CTRL'!$J$20,IF($A$50='Ref CTRL'!$A$24,'Ref CTRL'!$J$24,'Ref CTRL'!$J$28))))*100</f>
        <v>#DIV/0!</v>
      </c>
      <c r="L52" s="357"/>
      <c r="M52" s="357"/>
      <c r="N52" s="42" t="e">
        <f>IF((AND(K52&lt;0,K52&gt;-10)),0,IF(K52&lt;=-10,"interf",K52))</f>
        <v>#DIV/0!</v>
      </c>
      <c r="O52" s="302"/>
      <c r="P52" s="294"/>
      <c r="Q52" s="284"/>
      <c r="R52" s="307"/>
      <c r="S52" s="294"/>
      <c r="T52" s="284"/>
      <c r="U52" s="326"/>
      <c r="V52" s="294"/>
      <c r="W52" s="363"/>
      <c r="X52" s="360"/>
      <c r="Y52" s="367"/>
      <c r="Z52" s="217" t="s">
        <v>19</v>
      </c>
      <c r="AA52" s="201" t="e">
        <f>E52/Z52</f>
        <v>#VALUE!</v>
      </c>
      <c r="AB52" s="98"/>
      <c r="AC52" s="65"/>
    </row>
    <row r="53" spans="1:29" s="8" customFormat="1" ht="13.5" thickBot="1">
      <c r="A53" s="168"/>
      <c r="B53" s="176"/>
      <c r="C53" s="173"/>
      <c r="D53" s="13" t="s">
        <v>15</v>
      </c>
      <c r="E53" s="310" t="s">
        <v>177</v>
      </c>
      <c r="F53" s="267"/>
      <c r="G53" s="267"/>
      <c r="H53" s="309" t="e">
        <f>(E53-STD!$Q$7)/STD!$Q$8</f>
        <v>#VALUE!</v>
      </c>
      <c r="I53" s="309"/>
      <c r="J53" s="309"/>
      <c r="K53" s="357" t="e">
        <f>(IF($A$50='Ref CTRL'!$A$16,'Ref CTRL'!$J$16,IF($A$50='Ref CTRL'!$A$20,'Ref CTRL'!$J$20,IF($A$50='Ref CTRL'!$A$24,'Ref CTRL'!$J$24,'Ref CTRL'!$J$28)))-E53)/(IF($A$50='Ref CTRL'!$A$16,'Ref CTRL'!$J$16,IF($A$50='Ref CTRL'!$A$20,'Ref CTRL'!$J$20,IF($A$50='Ref CTRL'!$A$24,'Ref CTRL'!$J$24,'Ref CTRL'!$J$28))))*100</f>
        <v>#DIV/0!</v>
      </c>
      <c r="L53" s="357"/>
      <c r="M53" s="357"/>
      <c r="N53" s="42" t="e">
        <f>IF((AND(K53&lt;0,K53&gt;-10)),0,IF(K53&lt;=-10,"interf",K53))</f>
        <v>#DIV/0!</v>
      </c>
      <c r="O53" s="312"/>
      <c r="P53" s="298"/>
      <c r="Q53" s="321"/>
      <c r="R53" s="316"/>
      <c r="S53" s="298"/>
      <c r="T53" s="321"/>
      <c r="U53" s="333"/>
      <c r="V53" s="298"/>
      <c r="W53" s="364"/>
      <c r="X53" s="365"/>
      <c r="Y53" s="368"/>
      <c r="Z53" s="218" t="s">
        <v>19</v>
      </c>
      <c r="AA53" s="203" t="e">
        <f>E53/Z53</f>
        <v>#VALUE!</v>
      </c>
      <c r="AB53" s="143"/>
      <c r="AC53" s="134"/>
    </row>
    <row r="54" spans="1:29" s="8" customFormat="1" ht="12.75">
      <c r="A54" s="79" t="str">
        <f>'General Information'!D24</f>
        <v>Acetonitrile</v>
      </c>
      <c r="B54" s="375" t="s">
        <v>151</v>
      </c>
      <c r="C54" s="376"/>
      <c r="D54" s="16"/>
      <c r="E54" s="211"/>
      <c r="F54" s="207"/>
      <c r="G54" s="207"/>
      <c r="H54" s="41"/>
      <c r="I54" s="41"/>
      <c r="J54" s="41"/>
      <c r="K54" s="45"/>
      <c r="L54" s="45"/>
      <c r="M54" s="45"/>
      <c r="N54" s="46"/>
      <c r="O54" s="301" t="e">
        <f>AVERAGE(E55:G57)</f>
        <v>#DIV/0!</v>
      </c>
      <c r="P54" s="293" t="e">
        <f>STDEV(E55:G57)</f>
        <v>#DIV/0!</v>
      </c>
      <c r="Q54" s="283" t="e">
        <f>P54/O54</f>
        <v>#DIV/0!</v>
      </c>
      <c r="R54" s="306" t="e">
        <f>AVERAGE(H55:J57)</f>
        <v>#VALUE!</v>
      </c>
      <c r="S54" s="293" t="e">
        <f>STDEV(H55:J57)</f>
        <v>#VALUE!</v>
      </c>
      <c r="T54" s="283" t="e">
        <f>S54/R54</f>
        <v>#VALUE!</v>
      </c>
      <c r="U54" s="325" t="e">
        <f>AVERAGE(N55:N57)</f>
        <v>#DIV/0!</v>
      </c>
      <c r="V54" s="293" t="e">
        <f>STDEV(N55:N57)</f>
        <v>#DIV/0!</v>
      </c>
      <c r="W54" s="362" t="e">
        <f>V54/U54</f>
        <v>#DIV/0!</v>
      </c>
      <c r="X54" s="359" t="s">
        <v>23</v>
      </c>
      <c r="Y54" s="366" t="s">
        <v>23</v>
      </c>
      <c r="Z54" s="219"/>
      <c r="AA54" s="201"/>
      <c r="AB54" s="93"/>
      <c r="AC54" s="74"/>
    </row>
    <row r="55" spans="1:29" s="8" customFormat="1" ht="15" customHeight="1">
      <c r="A55" s="167"/>
      <c r="B55" s="175" t="s">
        <v>137</v>
      </c>
      <c r="C55" s="177">
        <f>'General Information'!C24</f>
        <v>0</v>
      </c>
      <c r="D55" s="9" t="s">
        <v>13</v>
      </c>
      <c r="E55" s="310" t="s">
        <v>82</v>
      </c>
      <c r="F55" s="267"/>
      <c r="G55" s="267"/>
      <c r="H55" s="309" t="e">
        <f>(E55-STD!$Q$7)/STD!$Q$8</f>
        <v>#VALUE!</v>
      </c>
      <c r="I55" s="309"/>
      <c r="J55" s="309"/>
      <c r="K55" s="357" t="e">
        <f>(IF($A$54='Ref CTRL'!$A$16,'Ref CTRL'!$J$16,IF($A$54='Ref CTRL'!$A$20,'Ref CTRL'!$J$20,IF($A$54='Ref CTRL'!$A$24,'Ref CTRL'!$J$24,'Ref CTRL'!$J$28)))-E55)/(IF($A$54='Ref CTRL'!$A$16,'Ref CTRL'!$J$16,IF($A$54='Ref CTRL'!$A$20,'Ref CTRL'!$J$20,IF($A$54='Ref CTRL'!$A$24,'Ref CTRL'!$J$24,'Ref CTRL'!$J$28))))*100</f>
        <v>#DIV/0!</v>
      </c>
      <c r="L55" s="357"/>
      <c r="M55" s="357"/>
      <c r="N55" s="42" t="e">
        <f>IF((AND(K55&lt;0,K55&gt;-10)),0,IF(K55&lt;=-10,"interf",K55))</f>
        <v>#DIV/0!</v>
      </c>
      <c r="O55" s="302"/>
      <c r="P55" s="294"/>
      <c r="Q55" s="284"/>
      <c r="R55" s="307"/>
      <c r="S55" s="294"/>
      <c r="T55" s="284"/>
      <c r="U55" s="326"/>
      <c r="V55" s="294"/>
      <c r="W55" s="363"/>
      <c r="X55" s="360"/>
      <c r="Y55" s="367"/>
      <c r="Z55" s="217" t="s">
        <v>19</v>
      </c>
      <c r="AA55" s="201" t="e">
        <f>E55/Z55</f>
        <v>#VALUE!</v>
      </c>
      <c r="AB55" s="142" t="s">
        <v>93</v>
      </c>
      <c r="AC55" s="65" t="e">
        <f>IF(V54&lt;10,"YES","Not Met")</f>
        <v>#DIV/0!</v>
      </c>
    </row>
    <row r="56" spans="1:29" s="8" customFormat="1" ht="12.75">
      <c r="A56" s="168"/>
      <c r="B56" s="176"/>
      <c r="C56" s="171"/>
      <c r="D56" s="9" t="s">
        <v>14</v>
      </c>
      <c r="E56" s="310" t="s">
        <v>82</v>
      </c>
      <c r="F56" s="267"/>
      <c r="G56" s="267"/>
      <c r="H56" s="309" t="e">
        <f>(E56-STD!$Q$7)/STD!$Q$8</f>
        <v>#VALUE!</v>
      </c>
      <c r="I56" s="309"/>
      <c r="J56" s="309"/>
      <c r="K56" s="357" t="e">
        <f>(IF($A$54='Ref CTRL'!$A$16,'Ref CTRL'!$J$16,IF($A$54='Ref CTRL'!$A$20,'Ref CTRL'!$J$20,IF($A$54='Ref CTRL'!$A$24,'Ref CTRL'!$J$24,'Ref CTRL'!$J$28)))-E56)/(IF($A$54='Ref CTRL'!$A$16,'Ref CTRL'!$J$16,IF($A$54='Ref CTRL'!$A$20,'Ref CTRL'!$J$20,IF($A$54='Ref CTRL'!$A$24,'Ref CTRL'!$J$24,'Ref CTRL'!$J$28))))*100</f>
        <v>#DIV/0!</v>
      </c>
      <c r="L56" s="357"/>
      <c r="M56" s="357"/>
      <c r="N56" s="42" t="e">
        <f>IF((AND(K56&lt;0,K56&gt;-10)),0,IF(K56&lt;=-10,"interf",K56))</f>
        <v>#DIV/0!</v>
      </c>
      <c r="O56" s="302"/>
      <c r="P56" s="294"/>
      <c r="Q56" s="284"/>
      <c r="R56" s="307"/>
      <c r="S56" s="294"/>
      <c r="T56" s="284"/>
      <c r="U56" s="326"/>
      <c r="V56" s="294"/>
      <c r="W56" s="363"/>
      <c r="X56" s="360"/>
      <c r="Y56" s="367"/>
      <c r="Z56" s="217" t="s">
        <v>19</v>
      </c>
      <c r="AA56" s="201" t="e">
        <f>E56/Z56</f>
        <v>#VALUE!</v>
      </c>
      <c r="AB56" s="98"/>
      <c r="AC56" s="65"/>
    </row>
    <row r="57" spans="1:29" s="8" customFormat="1" ht="13.5" thickBot="1">
      <c r="A57" s="168"/>
      <c r="B57" s="176"/>
      <c r="C57" s="171"/>
      <c r="D57" s="9" t="s">
        <v>15</v>
      </c>
      <c r="E57" s="310" t="s">
        <v>82</v>
      </c>
      <c r="F57" s="267"/>
      <c r="G57" s="267"/>
      <c r="H57" s="309" t="e">
        <f>(E57-STD!$Q$7)/STD!$Q$8</f>
        <v>#VALUE!</v>
      </c>
      <c r="I57" s="309"/>
      <c r="J57" s="309"/>
      <c r="K57" s="357" t="e">
        <f>(IF($A$54='Ref CTRL'!$A$16,'Ref CTRL'!$J$16,IF($A$54='Ref CTRL'!$A$20,'Ref CTRL'!$J$20,IF($A$54='Ref CTRL'!$A$24,'Ref CTRL'!$J$24,'Ref CTRL'!$J$28)))-E57)/(IF($A$54='Ref CTRL'!$A$16,'Ref CTRL'!$J$16,IF($A$54='Ref CTRL'!$A$20,'Ref CTRL'!$J$20,IF($A$54='Ref CTRL'!$A$24,'Ref CTRL'!$J$24,'Ref CTRL'!$J$28))))*100</f>
        <v>#DIV/0!</v>
      </c>
      <c r="L57" s="357"/>
      <c r="M57" s="357"/>
      <c r="N57" s="52" t="e">
        <f>IF((AND(K57&lt;0,K57&gt;-10)),0,IF(K57&lt;=-10,"interf",K57))</f>
        <v>#DIV/0!</v>
      </c>
      <c r="O57" s="302"/>
      <c r="P57" s="294"/>
      <c r="Q57" s="284"/>
      <c r="R57" s="307"/>
      <c r="S57" s="294"/>
      <c r="T57" s="284"/>
      <c r="U57" s="326"/>
      <c r="V57" s="294"/>
      <c r="W57" s="363"/>
      <c r="X57" s="360"/>
      <c r="Y57" s="368"/>
      <c r="Z57" s="218" t="s">
        <v>19</v>
      </c>
      <c r="AA57" s="203" t="e">
        <f>E57/Z57</f>
        <v>#VALUE!</v>
      </c>
      <c r="AB57" s="143"/>
      <c r="AC57" s="134"/>
    </row>
    <row r="58" spans="1:29" s="8" customFormat="1" ht="12.75">
      <c r="A58" s="79" t="str">
        <f>'General Information'!D25</f>
        <v>Acetonitrile</v>
      </c>
      <c r="B58" s="375" t="s">
        <v>152</v>
      </c>
      <c r="C58" s="376"/>
      <c r="D58" s="16"/>
      <c r="E58" s="211"/>
      <c r="F58" s="207"/>
      <c r="G58" s="207"/>
      <c r="H58" s="41"/>
      <c r="I58" s="41"/>
      <c r="J58" s="41"/>
      <c r="K58" s="45"/>
      <c r="L58" s="45"/>
      <c r="M58" s="45"/>
      <c r="N58" s="46"/>
      <c r="O58" s="301" t="e">
        <f>AVERAGE(E59:G61)</f>
        <v>#DIV/0!</v>
      </c>
      <c r="P58" s="293" t="e">
        <f>STDEV(E59:G61)</f>
        <v>#DIV/0!</v>
      </c>
      <c r="Q58" s="283" t="e">
        <f>P58/O58</f>
        <v>#DIV/0!</v>
      </c>
      <c r="R58" s="306" t="e">
        <f>AVERAGE(H59:J61)</f>
        <v>#VALUE!</v>
      </c>
      <c r="S58" s="293" t="e">
        <f>STDEV(H59:J61)</f>
        <v>#VALUE!</v>
      </c>
      <c r="T58" s="283" t="e">
        <f>S58/R58</f>
        <v>#VALUE!</v>
      </c>
      <c r="U58" s="325" t="e">
        <f>AVERAGE(N59:N61)</f>
        <v>#DIV/0!</v>
      </c>
      <c r="V58" s="293" t="e">
        <f>STDEV(N59:N61)</f>
        <v>#DIV/0!</v>
      </c>
      <c r="W58" s="362" t="e">
        <f>V58/U58</f>
        <v>#DIV/0!</v>
      </c>
      <c r="X58" s="359" t="s">
        <v>23</v>
      </c>
      <c r="Y58" s="367" t="s">
        <v>23</v>
      </c>
      <c r="Z58" s="220"/>
      <c r="AA58" s="201"/>
      <c r="AB58" s="144"/>
      <c r="AC58" s="140"/>
    </row>
    <row r="59" spans="1:29" s="8" customFormat="1" ht="15" customHeight="1">
      <c r="A59" s="167"/>
      <c r="B59" s="175" t="s">
        <v>137</v>
      </c>
      <c r="C59" s="177">
        <f>'General Information'!C25</f>
        <v>0</v>
      </c>
      <c r="D59" s="9" t="s">
        <v>13</v>
      </c>
      <c r="E59" s="310" t="s">
        <v>178</v>
      </c>
      <c r="F59" s="267"/>
      <c r="G59" s="267"/>
      <c r="H59" s="309" t="e">
        <f>(E59-STD!$Q$7)/STD!$Q$8</f>
        <v>#VALUE!</v>
      </c>
      <c r="I59" s="309"/>
      <c r="J59" s="309"/>
      <c r="K59" s="357" t="e">
        <f>(IF($A$58='Ref CTRL'!$A$16,'Ref CTRL'!$J$16,IF($A$58='Ref CTRL'!$A$20,'Ref CTRL'!$J$20,IF($A$58='Ref CTRL'!$A$24,'Ref CTRL'!$J$24,'Ref CTRL'!$J$28)))-E59)/(IF($A$58='Ref CTRL'!$A$16,'Ref CTRL'!$J$16,IF($A$58='Ref CTRL'!$A$20,'Ref CTRL'!$J$20,IF($A$58='Ref CTRL'!$A$24,'Ref CTRL'!$J$24,'Ref CTRL'!$J$28))))*100</f>
        <v>#DIV/0!</v>
      </c>
      <c r="L59" s="357"/>
      <c r="M59" s="357"/>
      <c r="N59" s="42" t="e">
        <f>IF((AND(K59&lt;0,K59&gt;-10)),0,IF(K59&lt;=-10,"interf",K59))</f>
        <v>#DIV/0!</v>
      </c>
      <c r="O59" s="302"/>
      <c r="P59" s="294"/>
      <c r="Q59" s="284"/>
      <c r="R59" s="307"/>
      <c r="S59" s="294"/>
      <c r="T59" s="284"/>
      <c r="U59" s="326"/>
      <c r="V59" s="294"/>
      <c r="W59" s="363"/>
      <c r="X59" s="360"/>
      <c r="Y59" s="367"/>
      <c r="Z59" s="217" t="s">
        <v>19</v>
      </c>
      <c r="AA59" s="201" t="e">
        <f>E59/Z59</f>
        <v>#VALUE!</v>
      </c>
      <c r="AB59" s="142" t="s">
        <v>93</v>
      </c>
      <c r="AC59" s="65" t="e">
        <f>IF(V58&lt;10,"YES","Not Met")</f>
        <v>#DIV/0!</v>
      </c>
    </row>
    <row r="60" spans="1:29" s="8" customFormat="1" ht="12.75">
      <c r="A60" s="168"/>
      <c r="B60" s="176"/>
      <c r="C60" s="171"/>
      <c r="D60" s="9" t="s">
        <v>14</v>
      </c>
      <c r="E60" s="310" t="s">
        <v>178</v>
      </c>
      <c r="F60" s="267"/>
      <c r="G60" s="267"/>
      <c r="H60" s="309" t="e">
        <f>(E60-STD!$Q$7)/STD!$Q$8</f>
        <v>#VALUE!</v>
      </c>
      <c r="I60" s="309"/>
      <c r="J60" s="309"/>
      <c r="K60" s="357" t="e">
        <f>(IF($A$58='Ref CTRL'!$A$16,'Ref CTRL'!$J$16,IF($A$58='Ref CTRL'!$A$20,'Ref CTRL'!$J$20,IF($A$58='Ref CTRL'!$A$24,'Ref CTRL'!$J$24,'Ref CTRL'!$J$28)))-E60)/(IF($A$58='Ref CTRL'!$A$16,'Ref CTRL'!$J$16,IF($A$58='Ref CTRL'!$A$20,'Ref CTRL'!$J$20,IF($A$58='Ref CTRL'!$A$24,'Ref CTRL'!$J$24,'Ref CTRL'!$J$28))))*100</f>
        <v>#DIV/0!</v>
      </c>
      <c r="L60" s="357"/>
      <c r="M60" s="357"/>
      <c r="N60" s="42" t="e">
        <f>IF((AND(K60&lt;0,K60&gt;-10)),0,IF(K60&lt;=-10,"interf",K60))</f>
        <v>#DIV/0!</v>
      </c>
      <c r="O60" s="302"/>
      <c r="P60" s="294"/>
      <c r="Q60" s="284"/>
      <c r="R60" s="307"/>
      <c r="S60" s="294"/>
      <c r="T60" s="284"/>
      <c r="U60" s="326"/>
      <c r="V60" s="294"/>
      <c r="W60" s="363"/>
      <c r="X60" s="360"/>
      <c r="Y60" s="367"/>
      <c r="Z60" s="217" t="s">
        <v>19</v>
      </c>
      <c r="AA60" s="201" t="e">
        <f>E60/Z60</f>
        <v>#VALUE!</v>
      </c>
      <c r="AB60" s="98"/>
      <c r="AC60" s="65"/>
    </row>
    <row r="61" spans="1:29" s="8" customFormat="1" ht="13.5" thickBot="1">
      <c r="A61" s="168"/>
      <c r="B61" s="176"/>
      <c r="C61" s="173"/>
      <c r="D61" s="13" t="s">
        <v>15</v>
      </c>
      <c r="E61" s="310" t="s">
        <v>178</v>
      </c>
      <c r="F61" s="267"/>
      <c r="G61" s="267"/>
      <c r="H61" s="309" t="e">
        <f>(E61-STD!$Q$7)/STD!$Q$8</f>
        <v>#VALUE!</v>
      </c>
      <c r="I61" s="309"/>
      <c r="J61" s="309"/>
      <c r="K61" s="357" t="e">
        <f>(IF($A$58='Ref CTRL'!$A$16,'Ref CTRL'!$J$16,IF($A$58='Ref CTRL'!$A$20,'Ref CTRL'!$J$20,IF($A$58='Ref CTRL'!$A$24,'Ref CTRL'!$J$24,'Ref CTRL'!$J$28)))-E61)/(IF($A$58='Ref CTRL'!$A$16,'Ref CTRL'!$J$16,IF($A$58='Ref CTRL'!$A$20,'Ref CTRL'!$J$20,IF($A$58='Ref CTRL'!$A$24,'Ref CTRL'!$J$24,'Ref CTRL'!$J$28))))*100</f>
        <v>#DIV/0!</v>
      </c>
      <c r="L61" s="357"/>
      <c r="M61" s="357"/>
      <c r="N61" s="42" t="e">
        <f>IF((AND(K61&lt;0,K61&gt;-10)),0,IF(K61&lt;=-10,"interf",K61))</f>
        <v>#DIV/0!</v>
      </c>
      <c r="O61" s="312"/>
      <c r="P61" s="298"/>
      <c r="Q61" s="321"/>
      <c r="R61" s="316"/>
      <c r="S61" s="298"/>
      <c r="T61" s="321"/>
      <c r="U61" s="333"/>
      <c r="V61" s="298"/>
      <c r="W61" s="364"/>
      <c r="X61" s="365"/>
      <c r="Y61" s="368"/>
      <c r="Z61" s="218" t="s">
        <v>19</v>
      </c>
      <c r="AA61" s="203" t="e">
        <f>E61/Z61</f>
        <v>#VALUE!</v>
      </c>
      <c r="AB61" s="143"/>
      <c r="AC61" s="134"/>
    </row>
    <row r="62" spans="1:29" s="8" customFormat="1" ht="12.75">
      <c r="A62" s="79" t="str">
        <f>'General Information'!D26</f>
        <v>Acetonitrile</v>
      </c>
      <c r="B62" s="375" t="s">
        <v>153</v>
      </c>
      <c r="C62" s="376"/>
      <c r="D62" s="16"/>
      <c r="E62" s="211"/>
      <c r="F62" s="207"/>
      <c r="G62" s="207"/>
      <c r="H62" s="41"/>
      <c r="I62" s="41"/>
      <c r="J62" s="41"/>
      <c r="K62" s="45"/>
      <c r="L62" s="45"/>
      <c r="M62" s="45"/>
      <c r="N62" s="46"/>
      <c r="O62" s="301" t="e">
        <f>AVERAGE(E63:G65)</f>
        <v>#DIV/0!</v>
      </c>
      <c r="P62" s="293" t="e">
        <f>STDEV(E63:G65)</f>
        <v>#DIV/0!</v>
      </c>
      <c r="Q62" s="283" t="e">
        <f>P62/O62</f>
        <v>#DIV/0!</v>
      </c>
      <c r="R62" s="306" t="e">
        <f>AVERAGE(H63:J65)</f>
        <v>#VALUE!</v>
      </c>
      <c r="S62" s="293" t="e">
        <f>STDEV(H63:J65)</f>
        <v>#VALUE!</v>
      </c>
      <c r="T62" s="283" t="e">
        <f>S62/R62</f>
        <v>#VALUE!</v>
      </c>
      <c r="U62" s="325" t="e">
        <f>AVERAGE(N63:N65)</f>
        <v>#DIV/0!</v>
      </c>
      <c r="V62" s="293" t="e">
        <f>STDEV(N63:N65)</f>
        <v>#DIV/0!</v>
      </c>
      <c r="W62" s="362" t="e">
        <f>V62/U62</f>
        <v>#DIV/0!</v>
      </c>
      <c r="X62" s="359" t="s">
        <v>23</v>
      </c>
      <c r="Y62" s="366" t="s">
        <v>23</v>
      </c>
      <c r="Z62" s="219"/>
      <c r="AA62" s="201"/>
      <c r="AB62" s="93"/>
      <c r="AC62" s="74"/>
    </row>
    <row r="63" spans="1:29" s="8" customFormat="1" ht="15" customHeight="1">
      <c r="A63" s="167"/>
      <c r="B63" s="175" t="s">
        <v>137</v>
      </c>
      <c r="C63" s="177">
        <f>'General Information'!C26</f>
        <v>0</v>
      </c>
      <c r="D63" s="9" t="s">
        <v>13</v>
      </c>
      <c r="E63" s="310" t="s">
        <v>82</v>
      </c>
      <c r="F63" s="267"/>
      <c r="G63" s="267"/>
      <c r="H63" s="309" t="e">
        <f>(E63-STD!$Q$7)/STD!$Q$8</f>
        <v>#VALUE!</v>
      </c>
      <c r="I63" s="309"/>
      <c r="J63" s="309"/>
      <c r="K63" s="357" t="e">
        <f>(IF($A$62='Ref CTRL'!$A$16,'Ref CTRL'!$J$16,IF($A$62='Ref CTRL'!$A$20,'Ref CTRL'!$J$20,IF($A$62='Ref CTRL'!$A$24,'Ref CTRL'!$J$24,'Ref CTRL'!$J$28)))-E63)/(IF($A$62='Ref CTRL'!$A$16,'Ref CTRL'!$J$16,IF($A$62='Ref CTRL'!$A$20,'Ref CTRL'!$J$20,IF($A$62='Ref CTRL'!$A$24,'Ref CTRL'!$J$24,'Ref CTRL'!$J$28))))*100</f>
        <v>#DIV/0!</v>
      </c>
      <c r="L63" s="357"/>
      <c r="M63" s="357"/>
      <c r="N63" s="42" t="e">
        <f>IF((AND(K63&lt;0,K63&gt;-10)),0,IF(K63&lt;=-10,"interf",K63))</f>
        <v>#DIV/0!</v>
      </c>
      <c r="O63" s="302"/>
      <c r="P63" s="294"/>
      <c r="Q63" s="284"/>
      <c r="R63" s="307"/>
      <c r="S63" s="294"/>
      <c r="T63" s="284"/>
      <c r="U63" s="326"/>
      <c r="V63" s="294"/>
      <c r="W63" s="363"/>
      <c r="X63" s="360"/>
      <c r="Y63" s="367"/>
      <c r="Z63" s="217" t="s">
        <v>19</v>
      </c>
      <c r="AA63" s="201" t="e">
        <f>E63/Z63</f>
        <v>#VALUE!</v>
      </c>
      <c r="AB63" s="142" t="s">
        <v>93</v>
      </c>
      <c r="AC63" s="65" t="e">
        <f>IF(V62&lt;10,"YES","Not Met")</f>
        <v>#DIV/0!</v>
      </c>
    </row>
    <row r="64" spans="1:29" s="8" customFormat="1" ht="12.75">
      <c r="A64" s="168"/>
      <c r="B64" s="176"/>
      <c r="C64" s="171"/>
      <c r="D64" s="9" t="s">
        <v>14</v>
      </c>
      <c r="E64" s="310" t="s">
        <v>82</v>
      </c>
      <c r="F64" s="267"/>
      <c r="G64" s="267"/>
      <c r="H64" s="309" t="e">
        <f>(E64-STD!$Q$7)/STD!$Q$8</f>
        <v>#VALUE!</v>
      </c>
      <c r="I64" s="309"/>
      <c r="J64" s="309"/>
      <c r="K64" s="357" t="e">
        <f>(IF($A$62='Ref CTRL'!$A$16,'Ref CTRL'!$J$16,IF($A$62='Ref CTRL'!$A$20,'Ref CTRL'!$J$20,IF($A$62='Ref CTRL'!$A$24,'Ref CTRL'!$J$24,'Ref CTRL'!$J$28)))-E64)/(IF($A$62='Ref CTRL'!$A$16,'Ref CTRL'!$J$16,IF($A$62='Ref CTRL'!$A$20,'Ref CTRL'!$J$20,IF($A$62='Ref CTRL'!$A$24,'Ref CTRL'!$J$24,'Ref CTRL'!$J$28))))*100</f>
        <v>#DIV/0!</v>
      </c>
      <c r="L64" s="357"/>
      <c r="M64" s="357"/>
      <c r="N64" s="42" t="e">
        <f>IF((AND(K64&lt;0,K64&gt;-10)),0,IF(K64&lt;=-10,"interf",K64))</f>
        <v>#DIV/0!</v>
      </c>
      <c r="O64" s="302"/>
      <c r="P64" s="294"/>
      <c r="Q64" s="284"/>
      <c r="R64" s="307"/>
      <c r="S64" s="294"/>
      <c r="T64" s="284"/>
      <c r="U64" s="326"/>
      <c r="V64" s="294"/>
      <c r="W64" s="363"/>
      <c r="X64" s="360"/>
      <c r="Y64" s="367"/>
      <c r="Z64" s="217" t="s">
        <v>19</v>
      </c>
      <c r="AA64" s="201" t="e">
        <f>E64/Z64</f>
        <v>#VALUE!</v>
      </c>
      <c r="AB64" s="98"/>
      <c r="AC64" s="65"/>
    </row>
    <row r="65" spans="1:29" s="8" customFormat="1" ht="13.5" thickBot="1">
      <c r="A65" s="168"/>
      <c r="B65" s="176"/>
      <c r="C65" s="173"/>
      <c r="D65" s="13" t="s">
        <v>15</v>
      </c>
      <c r="E65" s="310" t="s">
        <v>82</v>
      </c>
      <c r="F65" s="267"/>
      <c r="G65" s="267"/>
      <c r="H65" s="309" t="e">
        <f>(E65-STD!$Q$7)/STD!$Q$8</f>
        <v>#VALUE!</v>
      </c>
      <c r="I65" s="309"/>
      <c r="J65" s="309"/>
      <c r="K65" s="357" t="e">
        <f>(IF($A$62='Ref CTRL'!$A$16,'Ref CTRL'!$J$16,IF($A$62='Ref CTRL'!$A$20,'Ref CTRL'!$J$20,IF($A$62='Ref CTRL'!$A$24,'Ref CTRL'!$J$24,'Ref CTRL'!$J$28)))-E65)/(IF($A$62='Ref CTRL'!$A$16,'Ref CTRL'!$J$16,IF($A$62='Ref CTRL'!$A$20,'Ref CTRL'!$J$20,IF($A$62='Ref CTRL'!$A$24,'Ref CTRL'!$J$24,'Ref CTRL'!$J$28))))*100</f>
        <v>#DIV/0!</v>
      </c>
      <c r="L65" s="357"/>
      <c r="M65" s="357"/>
      <c r="N65" s="42" t="e">
        <f>IF((AND(K65&lt;0,K65&gt;-10)),0,IF(K65&lt;=-10,"interf",K65))</f>
        <v>#DIV/0!</v>
      </c>
      <c r="O65" s="312"/>
      <c r="P65" s="298"/>
      <c r="Q65" s="321"/>
      <c r="R65" s="316"/>
      <c r="S65" s="298"/>
      <c r="T65" s="321"/>
      <c r="U65" s="333"/>
      <c r="V65" s="298"/>
      <c r="W65" s="364"/>
      <c r="X65" s="365"/>
      <c r="Y65" s="368"/>
      <c r="Z65" s="218" t="s">
        <v>19</v>
      </c>
      <c r="AA65" s="203" t="e">
        <f>E65/Z65</f>
        <v>#VALUE!</v>
      </c>
      <c r="AB65" s="143"/>
      <c r="AC65" s="134"/>
    </row>
    <row r="66" spans="1:29" s="8" customFormat="1" ht="12.75">
      <c r="A66" s="79" t="str">
        <f>'General Information'!D27</f>
        <v>Acetonitrile</v>
      </c>
      <c r="B66" s="375" t="s">
        <v>154</v>
      </c>
      <c r="C66" s="376"/>
      <c r="D66" s="16"/>
      <c r="E66" s="211"/>
      <c r="F66" s="207"/>
      <c r="G66" s="207"/>
      <c r="H66" s="41"/>
      <c r="I66" s="41"/>
      <c r="J66" s="41"/>
      <c r="K66" s="45"/>
      <c r="L66" s="45"/>
      <c r="M66" s="45"/>
      <c r="N66" s="46"/>
      <c r="O66" s="301" t="e">
        <f>AVERAGE(E67:G69)</f>
        <v>#DIV/0!</v>
      </c>
      <c r="P66" s="293" t="e">
        <f>STDEV(E67:G69)</f>
        <v>#DIV/0!</v>
      </c>
      <c r="Q66" s="283" t="e">
        <f>P66/O66</f>
        <v>#DIV/0!</v>
      </c>
      <c r="R66" s="306" t="e">
        <f>AVERAGE(H67:J69)</f>
        <v>#VALUE!</v>
      </c>
      <c r="S66" s="293" t="e">
        <f>STDEV(H67:J69)</f>
        <v>#VALUE!</v>
      </c>
      <c r="T66" s="283" t="e">
        <f>S66/R66</f>
        <v>#VALUE!</v>
      </c>
      <c r="U66" s="325" t="e">
        <f>AVERAGE(N67:N69)</f>
        <v>#DIV/0!</v>
      </c>
      <c r="V66" s="293" t="e">
        <f>STDEV(N67:N69)</f>
        <v>#DIV/0!</v>
      </c>
      <c r="W66" s="362" t="e">
        <f>V66/U66</f>
        <v>#DIV/0!</v>
      </c>
      <c r="X66" s="359" t="s">
        <v>23</v>
      </c>
      <c r="Y66" s="366" t="s">
        <v>23</v>
      </c>
      <c r="Z66" s="219"/>
      <c r="AA66" s="201"/>
      <c r="AB66" s="93"/>
      <c r="AC66" s="74"/>
    </row>
    <row r="67" spans="1:29" s="8" customFormat="1" ht="15" customHeight="1">
      <c r="A67" s="167"/>
      <c r="B67" s="175" t="s">
        <v>137</v>
      </c>
      <c r="C67" s="177">
        <f>'General Information'!C27</f>
        <v>0</v>
      </c>
      <c r="D67" s="9" t="s">
        <v>13</v>
      </c>
      <c r="E67" s="310" t="s">
        <v>175</v>
      </c>
      <c r="F67" s="267"/>
      <c r="G67" s="267"/>
      <c r="H67" s="309" t="e">
        <f>(E67-STD!$Q$7)/STD!$Q$8</f>
        <v>#VALUE!</v>
      </c>
      <c r="I67" s="309"/>
      <c r="J67" s="309"/>
      <c r="K67" s="357" t="e">
        <f>(IF($A$66='Ref CTRL'!$A$16,'Ref CTRL'!$J$16,IF($A$66='Ref CTRL'!$A$20,'Ref CTRL'!$J$20,IF($A$66='Ref CTRL'!$A$24,'Ref CTRL'!$J$24,'Ref CTRL'!$J$28)))-E67)/(IF($A$66='Ref CTRL'!$A$16,'Ref CTRL'!$J$16,IF($A$66='Ref CTRL'!$A$20,'Ref CTRL'!$J$20,IF($A$66='Ref CTRL'!$A$24,'Ref CTRL'!$J$24,'Ref CTRL'!$J$28))))*100</f>
        <v>#DIV/0!</v>
      </c>
      <c r="L67" s="357"/>
      <c r="M67" s="357"/>
      <c r="N67" s="42" t="e">
        <f>IF((AND(K67&lt;0,K67&gt;-10)),0,IF(K67&lt;=-10,"interf",K67))</f>
        <v>#DIV/0!</v>
      </c>
      <c r="O67" s="302"/>
      <c r="P67" s="294"/>
      <c r="Q67" s="284"/>
      <c r="R67" s="307"/>
      <c r="S67" s="294"/>
      <c r="T67" s="284"/>
      <c r="U67" s="326"/>
      <c r="V67" s="294"/>
      <c r="W67" s="363"/>
      <c r="X67" s="360"/>
      <c r="Y67" s="367"/>
      <c r="Z67" s="217" t="s">
        <v>19</v>
      </c>
      <c r="AA67" s="201" t="e">
        <f>E67/Z67</f>
        <v>#VALUE!</v>
      </c>
      <c r="AB67" s="142" t="s">
        <v>93</v>
      </c>
      <c r="AC67" s="65" t="e">
        <f>IF(V66&lt;10,"YES","Not Met")</f>
        <v>#DIV/0!</v>
      </c>
    </row>
    <row r="68" spans="1:29" s="8" customFormat="1" ht="12.75">
      <c r="A68" s="168"/>
      <c r="B68" s="176"/>
      <c r="C68" s="171"/>
      <c r="D68" s="9" t="s">
        <v>14</v>
      </c>
      <c r="E68" s="310" t="s">
        <v>175</v>
      </c>
      <c r="F68" s="267"/>
      <c r="G68" s="267"/>
      <c r="H68" s="309" t="e">
        <f>(E68-STD!$Q$7)/STD!$Q$8</f>
        <v>#VALUE!</v>
      </c>
      <c r="I68" s="309"/>
      <c r="J68" s="309"/>
      <c r="K68" s="357" t="e">
        <f>(IF($A$66='Ref CTRL'!$A$16,'Ref CTRL'!$J$16,IF($A$66='Ref CTRL'!$A$20,'Ref CTRL'!$J$20,IF($A$66='Ref CTRL'!$A$24,'Ref CTRL'!$J$24,'Ref CTRL'!$J$28)))-E68)/(IF($A$66='Ref CTRL'!$A$16,'Ref CTRL'!$J$16,IF($A$66='Ref CTRL'!$A$20,'Ref CTRL'!$J$20,IF($A$66='Ref CTRL'!$A$24,'Ref CTRL'!$J$24,'Ref CTRL'!$J$28))))*100</f>
        <v>#DIV/0!</v>
      </c>
      <c r="L68" s="357"/>
      <c r="M68" s="357"/>
      <c r="N68" s="42" t="e">
        <f>IF((AND(K68&lt;0,K68&gt;-10)),0,IF(K68&lt;=-10,"interf",K68))</f>
        <v>#DIV/0!</v>
      </c>
      <c r="O68" s="302"/>
      <c r="P68" s="294"/>
      <c r="Q68" s="284"/>
      <c r="R68" s="307"/>
      <c r="S68" s="294"/>
      <c r="T68" s="284"/>
      <c r="U68" s="326"/>
      <c r="V68" s="294"/>
      <c r="W68" s="363"/>
      <c r="X68" s="360"/>
      <c r="Y68" s="367"/>
      <c r="Z68" s="217" t="s">
        <v>19</v>
      </c>
      <c r="AA68" s="201" t="e">
        <f>E68/Z68</f>
        <v>#VALUE!</v>
      </c>
      <c r="AB68" s="98"/>
      <c r="AC68" s="65"/>
    </row>
    <row r="69" spans="1:29" s="8" customFormat="1" ht="13.5" thickBot="1">
      <c r="A69" s="168"/>
      <c r="B69" s="176"/>
      <c r="C69" s="171"/>
      <c r="D69" s="9" t="s">
        <v>15</v>
      </c>
      <c r="E69" s="310" t="s">
        <v>175</v>
      </c>
      <c r="F69" s="267"/>
      <c r="G69" s="267"/>
      <c r="H69" s="309" t="e">
        <f>(E69-STD!$Q$7)/STD!$Q$8</f>
        <v>#VALUE!</v>
      </c>
      <c r="I69" s="309"/>
      <c r="J69" s="309"/>
      <c r="K69" s="357" t="e">
        <f>(IF($A$66='Ref CTRL'!$A$16,'Ref CTRL'!$J$16,IF($A$66='Ref CTRL'!$A$20,'Ref CTRL'!$J$20,IF($A$66='Ref CTRL'!$A$24,'Ref CTRL'!$J$24,'Ref CTRL'!$J$28)))-E69)/(IF($A$66='Ref CTRL'!$A$16,'Ref CTRL'!$J$16,IF($A$66='Ref CTRL'!$A$20,'Ref CTRL'!$J$20,IF($A$66='Ref CTRL'!$A$24,'Ref CTRL'!$J$24,'Ref CTRL'!$J$28))))*100</f>
        <v>#DIV/0!</v>
      </c>
      <c r="L69" s="357"/>
      <c r="M69" s="357"/>
      <c r="N69" s="52" t="e">
        <f>IF((AND(K69&lt;0,K69&gt;-10)),0,IF(K69&lt;=-10,"interf",K69))</f>
        <v>#DIV/0!</v>
      </c>
      <c r="O69" s="302"/>
      <c r="P69" s="294"/>
      <c r="Q69" s="284"/>
      <c r="R69" s="307"/>
      <c r="S69" s="294"/>
      <c r="T69" s="284"/>
      <c r="U69" s="326"/>
      <c r="V69" s="294"/>
      <c r="W69" s="363"/>
      <c r="X69" s="360"/>
      <c r="Y69" s="367"/>
      <c r="Z69" s="217" t="s">
        <v>19</v>
      </c>
      <c r="AA69" s="201" t="e">
        <f>E69/Z69</f>
        <v>#VALUE!</v>
      </c>
      <c r="AB69" s="105"/>
      <c r="AC69" s="138"/>
    </row>
    <row r="70" spans="1:29" s="8" customFormat="1" ht="12.75">
      <c r="A70" s="79" t="str">
        <f>'General Information'!D28</f>
        <v>Acetonitrile</v>
      </c>
      <c r="B70" s="375" t="s">
        <v>155</v>
      </c>
      <c r="C70" s="376"/>
      <c r="D70" s="16"/>
      <c r="E70" s="211"/>
      <c r="F70" s="207"/>
      <c r="G70" s="207"/>
      <c r="H70" s="41"/>
      <c r="I70" s="41"/>
      <c r="J70" s="41"/>
      <c r="K70" s="45"/>
      <c r="L70" s="45"/>
      <c r="M70" s="45"/>
      <c r="N70" s="46"/>
      <c r="O70" s="301" t="e">
        <f>AVERAGE(E71:G73)</f>
        <v>#DIV/0!</v>
      </c>
      <c r="P70" s="293" t="e">
        <f>STDEV(E71:G73)</f>
        <v>#DIV/0!</v>
      </c>
      <c r="Q70" s="283" t="e">
        <f>P70/O70</f>
        <v>#DIV/0!</v>
      </c>
      <c r="R70" s="306" t="e">
        <f>AVERAGE(H71:J73)</f>
        <v>#VALUE!</v>
      </c>
      <c r="S70" s="293" t="e">
        <f>STDEV(H71:J73)</f>
        <v>#VALUE!</v>
      </c>
      <c r="T70" s="283" t="e">
        <f>S70/R70</f>
        <v>#VALUE!</v>
      </c>
      <c r="U70" s="325" t="e">
        <f>AVERAGE(N71:N73)</f>
        <v>#DIV/0!</v>
      </c>
      <c r="V70" s="293" t="e">
        <f>STDEV(N71:N73)</f>
        <v>#DIV/0!</v>
      </c>
      <c r="W70" s="362" t="e">
        <f>V70/U70</f>
        <v>#DIV/0!</v>
      </c>
      <c r="X70" s="359" t="s">
        <v>23</v>
      </c>
      <c r="Y70" s="366" t="s">
        <v>23</v>
      </c>
      <c r="Z70" s="216"/>
      <c r="AA70" s="202"/>
      <c r="AB70" s="93"/>
      <c r="AC70" s="74"/>
    </row>
    <row r="71" spans="1:29" s="8" customFormat="1" ht="15" customHeight="1">
      <c r="A71" s="167"/>
      <c r="B71" s="175" t="s">
        <v>137</v>
      </c>
      <c r="C71" s="177">
        <f>'General Information'!C28</f>
        <v>0</v>
      </c>
      <c r="D71" s="9" t="s">
        <v>13</v>
      </c>
      <c r="E71" s="310" t="s">
        <v>175</v>
      </c>
      <c r="F71" s="267"/>
      <c r="G71" s="267"/>
      <c r="H71" s="309" t="e">
        <f>(E71-STD!$Q$7)/STD!$Q$8</f>
        <v>#VALUE!</v>
      </c>
      <c r="I71" s="309"/>
      <c r="J71" s="309"/>
      <c r="K71" s="357" t="e">
        <f>(IF($A$70='Ref CTRL'!$A$16,'Ref CTRL'!$J$16,IF($A$70='Ref CTRL'!$A$20,'Ref CTRL'!$J$20,IF($A$70='Ref CTRL'!$A$24,'Ref CTRL'!$J$24,'Ref CTRL'!$J$28)))-E71)/(IF($A$70='Ref CTRL'!$A$16,'Ref CTRL'!$J$16,IF($A$70='Ref CTRL'!$A$20,'Ref CTRL'!$J$20,IF($A$70='Ref CTRL'!$A$24,'Ref CTRL'!$J$24,'Ref CTRL'!$J$28))))*100</f>
        <v>#DIV/0!</v>
      </c>
      <c r="L71" s="357"/>
      <c r="M71" s="357"/>
      <c r="N71" s="42" t="e">
        <f>IF((AND(K71&lt;0,K71&gt;-10)),0,IF(K71&lt;=-10,"interf",K71))</f>
        <v>#DIV/0!</v>
      </c>
      <c r="O71" s="302"/>
      <c r="P71" s="294"/>
      <c r="Q71" s="284"/>
      <c r="R71" s="307"/>
      <c r="S71" s="294"/>
      <c r="T71" s="284"/>
      <c r="U71" s="326"/>
      <c r="V71" s="294"/>
      <c r="W71" s="363"/>
      <c r="X71" s="360"/>
      <c r="Y71" s="367"/>
      <c r="Z71" s="217" t="s">
        <v>19</v>
      </c>
      <c r="AA71" s="201" t="e">
        <f>E71/Z71</f>
        <v>#VALUE!</v>
      </c>
      <c r="AB71" s="142" t="s">
        <v>93</v>
      </c>
      <c r="AC71" s="65" t="e">
        <f>IF(V70&lt;10,"YES","Not Met")</f>
        <v>#DIV/0!</v>
      </c>
    </row>
    <row r="72" spans="1:29" s="8" customFormat="1" ht="12.75">
      <c r="A72" s="168"/>
      <c r="B72" s="176"/>
      <c r="C72" s="171"/>
      <c r="D72" s="9" t="s">
        <v>14</v>
      </c>
      <c r="E72" s="310" t="s">
        <v>175</v>
      </c>
      <c r="F72" s="267"/>
      <c r="G72" s="267"/>
      <c r="H72" s="309" t="e">
        <f>(E72-STD!$Q$7)/STD!$Q$8</f>
        <v>#VALUE!</v>
      </c>
      <c r="I72" s="309"/>
      <c r="J72" s="309"/>
      <c r="K72" s="357" t="e">
        <f>(IF($A$70='Ref CTRL'!$A$16,'Ref CTRL'!$J$16,IF($A$70='Ref CTRL'!$A$20,'Ref CTRL'!$J$20,IF($A$70='Ref CTRL'!$A$24,'Ref CTRL'!$J$24,'Ref CTRL'!$J$28)))-E72)/(IF($A$70='Ref CTRL'!$A$16,'Ref CTRL'!$J$16,IF($A$70='Ref CTRL'!$A$20,'Ref CTRL'!$J$20,IF($A$70='Ref CTRL'!$A$24,'Ref CTRL'!$J$24,'Ref CTRL'!$J$28))))*100</f>
        <v>#DIV/0!</v>
      </c>
      <c r="L72" s="357"/>
      <c r="M72" s="357"/>
      <c r="N72" s="42" t="e">
        <f>IF((AND(K72&lt;0,K72&gt;-10)),0,IF(K72&lt;=-10,"interf",K72))</f>
        <v>#DIV/0!</v>
      </c>
      <c r="O72" s="302"/>
      <c r="P72" s="294"/>
      <c r="Q72" s="284"/>
      <c r="R72" s="307"/>
      <c r="S72" s="294"/>
      <c r="T72" s="284"/>
      <c r="U72" s="326"/>
      <c r="V72" s="294"/>
      <c r="W72" s="363"/>
      <c r="X72" s="360"/>
      <c r="Y72" s="367"/>
      <c r="Z72" s="217" t="s">
        <v>19</v>
      </c>
      <c r="AA72" s="201" t="e">
        <f>E72/Z72</f>
        <v>#VALUE!</v>
      </c>
      <c r="AB72" s="98"/>
      <c r="AC72" s="65"/>
    </row>
    <row r="73" spans="1:29" s="8" customFormat="1" ht="13.5" thickBot="1">
      <c r="A73" s="168"/>
      <c r="B73" s="176"/>
      <c r="C73" s="173"/>
      <c r="D73" s="13" t="s">
        <v>15</v>
      </c>
      <c r="E73" s="310" t="s">
        <v>175</v>
      </c>
      <c r="F73" s="267"/>
      <c r="G73" s="267"/>
      <c r="H73" s="309" t="e">
        <f>(E73-STD!$Q$7)/STD!$Q$8</f>
        <v>#VALUE!</v>
      </c>
      <c r="I73" s="309"/>
      <c r="J73" s="309"/>
      <c r="K73" s="357" t="e">
        <f>(IF($A$70='Ref CTRL'!$A$16,'Ref CTRL'!$J$16,IF($A$70='Ref CTRL'!$A$20,'Ref CTRL'!$J$20,IF($A$70='Ref CTRL'!$A$24,'Ref CTRL'!$J$24,'Ref CTRL'!$J$28)))-E73)/(IF($A$70='Ref CTRL'!$A$16,'Ref CTRL'!$J$16,IF($A$70='Ref CTRL'!$A$20,'Ref CTRL'!$J$20,IF($A$70='Ref CTRL'!$A$24,'Ref CTRL'!$J$24,'Ref CTRL'!$J$28))))*100</f>
        <v>#DIV/0!</v>
      </c>
      <c r="L73" s="357"/>
      <c r="M73" s="357"/>
      <c r="N73" s="42" t="e">
        <f>IF((AND(K73&lt;0,K73&gt;-10)),0,IF(K73&lt;=-10,"interf",K73))</f>
        <v>#DIV/0!</v>
      </c>
      <c r="O73" s="312"/>
      <c r="P73" s="298"/>
      <c r="Q73" s="321"/>
      <c r="R73" s="316"/>
      <c r="S73" s="298"/>
      <c r="T73" s="321"/>
      <c r="U73" s="333"/>
      <c r="V73" s="298"/>
      <c r="W73" s="364"/>
      <c r="X73" s="365"/>
      <c r="Y73" s="368"/>
      <c r="Z73" s="218" t="s">
        <v>19</v>
      </c>
      <c r="AA73" s="203" t="e">
        <f>E73/Z73</f>
        <v>#VALUE!</v>
      </c>
      <c r="AB73" s="143"/>
      <c r="AC73" s="134"/>
    </row>
    <row r="74" spans="1:29" s="8" customFormat="1" ht="12.75">
      <c r="A74" s="79" t="str">
        <f>'General Information'!D29</f>
        <v>Acetonitrile</v>
      </c>
      <c r="B74" s="375" t="s">
        <v>156</v>
      </c>
      <c r="C74" s="376"/>
      <c r="D74" s="16"/>
      <c r="E74" s="211"/>
      <c r="F74" s="207"/>
      <c r="G74" s="207"/>
      <c r="H74" s="41"/>
      <c r="I74" s="41"/>
      <c r="J74" s="41"/>
      <c r="K74" s="45"/>
      <c r="L74" s="45"/>
      <c r="M74" s="45"/>
      <c r="N74" s="46"/>
      <c r="O74" s="301" t="e">
        <f>AVERAGE(E75:G77)</f>
        <v>#DIV/0!</v>
      </c>
      <c r="P74" s="293" t="e">
        <f>STDEV(E75:G77)</f>
        <v>#DIV/0!</v>
      </c>
      <c r="Q74" s="283" t="e">
        <f>P74/O74</f>
        <v>#DIV/0!</v>
      </c>
      <c r="R74" s="306" t="e">
        <f>AVERAGE(H75:J77)</f>
        <v>#VALUE!</v>
      </c>
      <c r="S74" s="293" t="e">
        <f>STDEV(H75:J77)</f>
        <v>#VALUE!</v>
      </c>
      <c r="T74" s="283" t="e">
        <f>S74/R74</f>
        <v>#VALUE!</v>
      </c>
      <c r="U74" s="325" t="e">
        <f>AVERAGE(N75:N77)</f>
        <v>#DIV/0!</v>
      </c>
      <c r="V74" s="293" t="e">
        <f>STDEV(N75:N77)</f>
        <v>#DIV/0!</v>
      </c>
      <c r="W74" s="362" t="e">
        <f>V74/U74</f>
        <v>#DIV/0!</v>
      </c>
      <c r="X74" s="359" t="s">
        <v>23</v>
      </c>
      <c r="Y74" s="366" t="s">
        <v>23</v>
      </c>
      <c r="Z74" s="219"/>
      <c r="AA74" s="202"/>
      <c r="AB74" s="93"/>
      <c r="AC74" s="74"/>
    </row>
    <row r="75" spans="1:29" s="8" customFormat="1" ht="15" customHeight="1">
      <c r="A75" s="167"/>
      <c r="B75" s="175" t="s">
        <v>137</v>
      </c>
      <c r="C75" s="177">
        <f>'General Information'!C29</f>
        <v>0</v>
      </c>
      <c r="D75" s="9" t="s">
        <v>13</v>
      </c>
      <c r="E75" s="310" t="s">
        <v>175</v>
      </c>
      <c r="F75" s="267"/>
      <c r="G75" s="267"/>
      <c r="H75" s="309" t="e">
        <f>(E75-STD!$Q$7)/STD!$Q$8</f>
        <v>#VALUE!</v>
      </c>
      <c r="I75" s="309"/>
      <c r="J75" s="309"/>
      <c r="K75" s="357" t="e">
        <f>(IF($A$74='Ref CTRL'!$A$16,'Ref CTRL'!$J$16,IF($A$74='Ref CTRL'!$A$20,'Ref CTRL'!$J$20,IF($A$74='Ref CTRL'!$A$24,'Ref CTRL'!$J$24,'Ref CTRL'!$J$28)))-E75)/(IF($A$74='Ref CTRL'!$A$16,'Ref CTRL'!$J$16,IF($A$74='Ref CTRL'!$A$20,'Ref CTRL'!$J$20,IF($A$74='Ref CTRL'!$A$24,'Ref CTRL'!$J$24,'Ref CTRL'!$J$28))))*100</f>
        <v>#DIV/0!</v>
      </c>
      <c r="L75" s="357"/>
      <c r="M75" s="357"/>
      <c r="N75" s="42" t="e">
        <f>IF((AND(K75&lt;0,K75&gt;-10)),0,IF(K75&lt;=-10,"interf",K75))</f>
        <v>#DIV/0!</v>
      </c>
      <c r="O75" s="302"/>
      <c r="P75" s="294"/>
      <c r="Q75" s="284"/>
      <c r="R75" s="307"/>
      <c r="S75" s="294"/>
      <c r="T75" s="284"/>
      <c r="U75" s="326"/>
      <c r="V75" s="294"/>
      <c r="W75" s="363"/>
      <c r="X75" s="360"/>
      <c r="Y75" s="367"/>
      <c r="Z75" s="217" t="s">
        <v>19</v>
      </c>
      <c r="AA75" s="201" t="e">
        <f>E75/Z75</f>
        <v>#VALUE!</v>
      </c>
      <c r="AB75" s="142" t="s">
        <v>93</v>
      </c>
      <c r="AC75" s="65" t="e">
        <f>IF(V74&lt;10,"YES","Not Met")</f>
        <v>#DIV/0!</v>
      </c>
    </row>
    <row r="76" spans="1:29" s="8" customFormat="1" ht="12.75">
      <c r="A76" s="168"/>
      <c r="B76" s="176"/>
      <c r="C76" s="171"/>
      <c r="D76" s="9" t="s">
        <v>14</v>
      </c>
      <c r="E76" s="310" t="s">
        <v>175</v>
      </c>
      <c r="F76" s="267"/>
      <c r="G76" s="267"/>
      <c r="H76" s="309" t="e">
        <f>(E76-STD!$Q$7)/STD!$Q$8</f>
        <v>#VALUE!</v>
      </c>
      <c r="I76" s="309"/>
      <c r="J76" s="309"/>
      <c r="K76" s="357" t="e">
        <f>(IF($A$74='Ref CTRL'!$A$16,'Ref CTRL'!$J$16,IF($A$74='Ref CTRL'!$A$20,'Ref CTRL'!$J$20,IF($A$74='Ref CTRL'!$A$24,'Ref CTRL'!$J$24,'Ref CTRL'!$J$28)))-E76)/(IF($A$74='Ref CTRL'!$A$16,'Ref CTRL'!$J$16,IF($A$74='Ref CTRL'!$A$20,'Ref CTRL'!$J$20,IF($A$74='Ref CTRL'!$A$24,'Ref CTRL'!$J$24,'Ref CTRL'!$J$28))))*100</f>
        <v>#DIV/0!</v>
      </c>
      <c r="L76" s="357"/>
      <c r="M76" s="357"/>
      <c r="N76" s="42" t="e">
        <f>IF((AND(K76&lt;0,K76&gt;-10)),0,IF(K76&lt;=-10,"interf",K76))</f>
        <v>#DIV/0!</v>
      </c>
      <c r="O76" s="302"/>
      <c r="P76" s="294"/>
      <c r="Q76" s="284"/>
      <c r="R76" s="307"/>
      <c r="S76" s="294"/>
      <c r="T76" s="284"/>
      <c r="U76" s="326"/>
      <c r="V76" s="294"/>
      <c r="W76" s="363"/>
      <c r="X76" s="360"/>
      <c r="Y76" s="367"/>
      <c r="Z76" s="217" t="s">
        <v>19</v>
      </c>
      <c r="AA76" s="201" t="e">
        <f>E76/Z76</f>
        <v>#VALUE!</v>
      </c>
      <c r="AB76" s="98"/>
      <c r="AC76" s="65"/>
    </row>
    <row r="77" spans="1:29" s="8" customFormat="1" ht="13.5" thickBot="1">
      <c r="A77" s="170"/>
      <c r="B77" s="180"/>
      <c r="C77" s="181"/>
      <c r="D77" s="92" t="s">
        <v>15</v>
      </c>
      <c r="E77" s="343" t="s">
        <v>175</v>
      </c>
      <c r="F77" s="344"/>
      <c r="G77" s="344"/>
      <c r="H77" s="342" t="e">
        <f>(E77-STD!$Q$7)/STD!$Q$8</f>
        <v>#VALUE!</v>
      </c>
      <c r="I77" s="342"/>
      <c r="J77" s="342"/>
      <c r="K77" s="358" t="e">
        <f>(IF($A$74='Ref CTRL'!$A$16,'Ref CTRL'!$J$16,IF($A$74='Ref CTRL'!$A$20,'Ref CTRL'!$J$20,IF($A$74='Ref CTRL'!$A$24,'Ref CTRL'!$J$24,'Ref CTRL'!$J$28)))-E77)/(IF($A$74='Ref CTRL'!$A$16,'Ref CTRL'!$J$16,IF($A$74='Ref CTRL'!$A$20,'Ref CTRL'!$J$20,IF($A$74='Ref CTRL'!$A$24,'Ref CTRL'!$J$24,'Ref CTRL'!$J$28))))*100</f>
        <v>#DIV/0!</v>
      </c>
      <c r="L77" s="358"/>
      <c r="M77" s="358"/>
      <c r="N77" s="136" t="e">
        <f>IF((AND(K77&lt;0,K77&gt;-10)),0,IF(K77&lt;=-10,"interf",K77))</f>
        <v>#DIV/0!</v>
      </c>
      <c r="O77" s="347"/>
      <c r="P77" s="346"/>
      <c r="Q77" s="334"/>
      <c r="R77" s="369"/>
      <c r="S77" s="346"/>
      <c r="T77" s="334"/>
      <c r="U77" s="345"/>
      <c r="V77" s="346"/>
      <c r="W77" s="371"/>
      <c r="X77" s="361"/>
      <c r="Y77" s="370"/>
      <c r="Z77" s="221" t="s">
        <v>19</v>
      </c>
      <c r="AA77" s="204" t="e">
        <f>E77/Z77</f>
        <v>#VALUE!</v>
      </c>
      <c r="AB77" s="145"/>
      <c r="AC77" s="137"/>
    </row>
    <row r="78" spans="24:25" ht="13.5" thickTop="1">
      <c r="X78" s="7"/>
      <c r="Y78" s="7"/>
    </row>
    <row r="79" spans="24:25" ht="12.75">
      <c r="X79" s="7"/>
      <c r="Y79" s="7"/>
    </row>
    <row r="80" spans="24:25" ht="12.75">
      <c r="X80" s="7"/>
      <c r="Y80" s="7"/>
    </row>
    <row r="81" spans="24:25" ht="12.75">
      <c r="X81" s="7"/>
      <c r="Y81" s="7"/>
    </row>
    <row r="82" spans="24:25" ht="12.75">
      <c r="X82" s="7"/>
      <c r="Y82" s="7"/>
    </row>
    <row r="83" spans="24:25" ht="12.75">
      <c r="X83" s="7"/>
      <c r="Y83" s="7"/>
    </row>
    <row r="84" spans="24:25" ht="12.75">
      <c r="X84" s="7"/>
      <c r="Y84" s="7"/>
    </row>
    <row r="85" spans="24:25" ht="12.75">
      <c r="X85" s="7"/>
      <c r="Y85" s="7"/>
    </row>
    <row r="86" spans="24:25" ht="12.75">
      <c r="X86" s="7"/>
      <c r="Y86" s="7"/>
    </row>
    <row r="87" spans="24:25" ht="12.75">
      <c r="X87" s="7"/>
      <c r="Y87" s="7"/>
    </row>
    <row r="88" spans="24:25" ht="12.75">
      <c r="X88" s="7"/>
      <c r="Y88" s="7"/>
    </row>
    <row r="89" spans="24:25" ht="12.75">
      <c r="X89" s="7"/>
      <c r="Y89" s="7"/>
    </row>
    <row r="90" spans="24:25" ht="12.75">
      <c r="X90" s="7"/>
      <c r="Y90" s="7"/>
    </row>
    <row r="91" spans="24:25" ht="12.75">
      <c r="X91" s="7"/>
      <c r="Y91" s="7"/>
    </row>
    <row r="92" spans="24:25" ht="12.75">
      <c r="X92" s="7"/>
      <c r="Y92" s="7"/>
    </row>
    <row r="93" spans="24:25" ht="12.75">
      <c r="X93" s="7"/>
      <c r="Y93" s="7"/>
    </row>
    <row r="94" spans="24:25" ht="12.75">
      <c r="X94" s="7"/>
      <c r="Y94" s="7"/>
    </row>
    <row r="95" spans="24:25" ht="12.75">
      <c r="X95" s="7"/>
      <c r="Y95" s="7"/>
    </row>
    <row r="96" spans="24:25" ht="12.75">
      <c r="X96" s="7"/>
      <c r="Y96" s="7"/>
    </row>
    <row r="97" spans="24:25" ht="12.75">
      <c r="X97" s="7"/>
      <c r="Y97" s="7"/>
    </row>
    <row r="98" spans="24:25" ht="12.75">
      <c r="X98" s="7"/>
      <c r="Y98" s="7"/>
    </row>
    <row r="99" spans="24:25" ht="12.75">
      <c r="X99" s="7"/>
      <c r="Y99" s="7"/>
    </row>
    <row r="100" spans="24:25" ht="12.75">
      <c r="X100" s="7"/>
      <c r="Y100" s="7"/>
    </row>
    <row r="101" spans="24:25" ht="12.75">
      <c r="X101" s="7"/>
      <c r="Y101" s="7"/>
    </row>
    <row r="102" spans="24:25" ht="12.75">
      <c r="X102" s="7"/>
      <c r="Y102" s="7"/>
    </row>
    <row r="103" spans="24:25" ht="12.75">
      <c r="X103" s="7"/>
      <c r="Y103" s="7"/>
    </row>
    <row r="104" spans="24:25" ht="12.75">
      <c r="X104" s="7"/>
      <c r="Y104" s="7"/>
    </row>
    <row r="105" spans="24:25" ht="12.75">
      <c r="X105" s="7"/>
      <c r="Y105" s="7"/>
    </row>
    <row r="106" spans="24:25" ht="12.75">
      <c r="X106" s="7"/>
      <c r="Y106" s="7"/>
    </row>
    <row r="107" spans="24:25" ht="12.75">
      <c r="X107" s="7"/>
      <c r="Y107" s="7"/>
    </row>
    <row r="108" spans="24:25" ht="12.75">
      <c r="X108" s="7"/>
      <c r="Y108" s="7"/>
    </row>
    <row r="109" spans="24:25" ht="12.75">
      <c r="X109" s="7"/>
      <c r="Y109" s="7"/>
    </row>
    <row r="110" spans="24:25" ht="12.75">
      <c r="X110" s="7"/>
      <c r="Y110" s="7"/>
    </row>
    <row r="111" spans="24:25" ht="12.75">
      <c r="X111" s="7"/>
      <c r="Y111" s="7"/>
    </row>
    <row r="112" spans="24:25" ht="12.75">
      <c r="X112" s="7"/>
      <c r="Y112" s="7"/>
    </row>
    <row r="113" spans="24:25" ht="12.75">
      <c r="X113" s="7"/>
      <c r="Y113" s="7"/>
    </row>
    <row r="114" spans="24:25" ht="12.75">
      <c r="X114" s="7"/>
      <c r="Y114" s="7"/>
    </row>
    <row r="115" spans="24:25" ht="12.75">
      <c r="X115" s="7"/>
      <c r="Y115" s="7"/>
    </row>
    <row r="116" spans="24:25" ht="12.75">
      <c r="X116" s="7"/>
      <c r="Y116" s="7"/>
    </row>
    <row r="117" spans="24:25" ht="12.75">
      <c r="X117" s="7"/>
      <c r="Y117" s="7"/>
    </row>
    <row r="118" spans="24:25" ht="12.75">
      <c r="X118" s="7"/>
      <c r="Y118" s="7"/>
    </row>
    <row r="119" spans="24:25" ht="12.75">
      <c r="X119" s="7"/>
      <c r="Y119" s="7"/>
    </row>
    <row r="120" spans="24:25" ht="12.75">
      <c r="X120" s="7"/>
      <c r="Y120" s="7"/>
    </row>
    <row r="121" spans="24:25" ht="12.75">
      <c r="X121" s="7"/>
      <c r="Y121" s="7"/>
    </row>
    <row r="122" spans="24:25" ht="12.75">
      <c r="X122" s="7"/>
      <c r="Y122" s="7"/>
    </row>
    <row r="123" spans="24:25" ht="12.75">
      <c r="X123" s="7"/>
      <c r="Y123" s="7"/>
    </row>
    <row r="124" spans="24:25" ht="12.75">
      <c r="X124" s="7"/>
      <c r="Y124" s="7"/>
    </row>
    <row r="125" spans="24:25" ht="12.75">
      <c r="X125" s="7"/>
      <c r="Y125" s="7"/>
    </row>
    <row r="126" spans="24:25" ht="12.75">
      <c r="X126" s="7"/>
      <c r="Y126" s="7"/>
    </row>
    <row r="127" spans="24:25" ht="12.75">
      <c r="X127" s="7"/>
      <c r="Y127" s="7"/>
    </row>
    <row r="128" spans="24:25" ht="12.75">
      <c r="X128" s="7"/>
      <c r="Y128" s="7"/>
    </row>
    <row r="129" spans="24:25" ht="12.75">
      <c r="X129" s="7"/>
      <c r="Y129" s="7"/>
    </row>
    <row r="130" spans="24:25" ht="12.75">
      <c r="X130" s="7"/>
      <c r="Y130" s="7"/>
    </row>
    <row r="131" spans="24:25" ht="12.75">
      <c r="X131" s="7"/>
      <c r="Y131" s="7"/>
    </row>
    <row r="132" spans="24:25" ht="12.75">
      <c r="X132" s="7"/>
      <c r="Y132" s="7"/>
    </row>
    <row r="133" spans="24:25" ht="12.75">
      <c r="X133" s="7"/>
      <c r="Y133" s="7"/>
    </row>
    <row r="134" spans="24:25" ht="12.75">
      <c r="X134" s="7"/>
      <c r="Y134" s="7"/>
    </row>
    <row r="135" spans="24:25" ht="12.75">
      <c r="X135" s="7"/>
      <c r="Y135" s="7"/>
    </row>
    <row r="136" spans="24:25" ht="12.75">
      <c r="X136" s="7"/>
      <c r="Y136" s="7"/>
    </row>
    <row r="137" spans="24:25" ht="12.75">
      <c r="X137" s="7"/>
      <c r="Y137" s="7"/>
    </row>
    <row r="138" spans="24:25" ht="12.75">
      <c r="X138" s="7"/>
      <c r="Y138" s="7"/>
    </row>
    <row r="139" spans="24:25" ht="12.75">
      <c r="X139" s="7"/>
      <c r="Y139" s="7"/>
    </row>
    <row r="140" spans="24:25" ht="12.75">
      <c r="X140" s="7"/>
      <c r="Y140" s="7"/>
    </row>
    <row r="141" spans="24:25" ht="12.75">
      <c r="X141" s="7"/>
      <c r="Y141" s="7"/>
    </row>
    <row r="142" spans="24:25" ht="12.75">
      <c r="X142" s="7"/>
      <c r="Y142" s="7"/>
    </row>
    <row r="143" spans="24:25" ht="12.75">
      <c r="X143" s="7"/>
      <c r="Y143" s="7"/>
    </row>
    <row r="144" spans="24:25" ht="12.75">
      <c r="X144" s="7"/>
      <c r="Y144" s="7"/>
    </row>
    <row r="145" spans="24:25" ht="12.75">
      <c r="X145" s="7"/>
      <c r="Y145" s="7"/>
    </row>
    <row r="146" spans="24:25" ht="12.75">
      <c r="X146" s="7"/>
      <c r="Y146" s="7"/>
    </row>
    <row r="147" spans="24:25" ht="12.75">
      <c r="X147" s="7"/>
      <c r="Y147" s="7"/>
    </row>
    <row r="148" spans="24:25" ht="12.75">
      <c r="X148" s="7"/>
      <c r="Y148" s="7"/>
    </row>
    <row r="149" spans="24:25" ht="12.75">
      <c r="X149" s="7"/>
      <c r="Y149" s="7"/>
    </row>
    <row r="150" spans="24:25" ht="12.75">
      <c r="X150" s="7"/>
      <c r="Y150" s="7"/>
    </row>
    <row r="151" spans="24:25" ht="12.75">
      <c r="X151" s="7"/>
      <c r="Y151" s="7"/>
    </row>
    <row r="152" spans="24:25" ht="12.75">
      <c r="X152" s="7"/>
      <c r="Y152" s="7"/>
    </row>
    <row r="153" spans="24:25" ht="12.75">
      <c r="X153" s="7"/>
      <c r="Y153" s="7"/>
    </row>
    <row r="154" spans="24:25" ht="12.75">
      <c r="X154" s="7"/>
      <c r="Y154" s="7"/>
    </row>
    <row r="155" spans="24:25" ht="12.75">
      <c r="X155" s="7"/>
      <c r="Y155" s="7"/>
    </row>
    <row r="156" spans="24:25" ht="12.75">
      <c r="X156" s="7"/>
      <c r="Y156" s="7"/>
    </row>
    <row r="157" spans="24:25" ht="12.75">
      <c r="X157" s="7"/>
      <c r="Y157" s="7"/>
    </row>
    <row r="158" spans="24:25" ht="12.75">
      <c r="X158" s="7"/>
      <c r="Y158" s="7"/>
    </row>
    <row r="159" spans="24:25" ht="12.75">
      <c r="X159" s="7"/>
      <c r="Y159" s="7"/>
    </row>
    <row r="160" spans="24:25" ht="12.75">
      <c r="X160" s="7"/>
      <c r="Y160" s="7"/>
    </row>
    <row r="161" spans="24:25" ht="12.75">
      <c r="X161" s="7"/>
      <c r="Y161" s="7"/>
    </row>
    <row r="162" spans="24:25" ht="12.75">
      <c r="X162" s="7"/>
      <c r="Y162" s="7"/>
    </row>
    <row r="163" spans="24:25" ht="12.75">
      <c r="X163" s="7"/>
      <c r="Y163" s="7"/>
    </row>
    <row r="164" spans="24:25" ht="12.75">
      <c r="X164" s="7"/>
      <c r="Y164" s="7"/>
    </row>
    <row r="165" spans="24:25" ht="12.75">
      <c r="X165" s="7"/>
      <c r="Y165" s="7"/>
    </row>
    <row r="166" spans="24:25" ht="12.75">
      <c r="X166" s="7"/>
      <c r="Y166" s="7"/>
    </row>
    <row r="167" spans="24:25" ht="12.75">
      <c r="X167" s="7"/>
      <c r="Y167" s="7"/>
    </row>
    <row r="168" spans="24:25" ht="12.75">
      <c r="X168" s="7"/>
      <c r="Y168" s="7"/>
    </row>
    <row r="169" spans="24:25" ht="12.75">
      <c r="X169" s="7"/>
      <c r="Y169" s="7"/>
    </row>
    <row r="170" spans="24:25" ht="12.75">
      <c r="X170" s="7"/>
      <c r="Y170" s="7"/>
    </row>
    <row r="171" spans="24:25" ht="12.75">
      <c r="X171" s="7"/>
      <c r="Y171" s="7"/>
    </row>
    <row r="172" spans="24:25" ht="12.75">
      <c r="X172" s="7"/>
      <c r="Y172" s="7"/>
    </row>
    <row r="173" spans="24:25" ht="12.75">
      <c r="X173" s="7"/>
      <c r="Y173" s="7"/>
    </row>
    <row r="174" spans="24:25" ht="12.75">
      <c r="X174" s="7"/>
      <c r="Y174" s="7"/>
    </row>
    <row r="175" spans="24:25" ht="12.75">
      <c r="X175" s="7"/>
      <c r="Y175" s="7"/>
    </row>
    <row r="176" spans="24:25" ht="12.75">
      <c r="X176" s="7"/>
      <c r="Y176" s="7"/>
    </row>
    <row r="177" spans="24:25" ht="12.75">
      <c r="X177" s="7"/>
      <c r="Y177" s="7"/>
    </row>
    <row r="178" spans="24:25" ht="12.75">
      <c r="X178" s="7"/>
      <c r="Y178" s="7"/>
    </row>
    <row r="179" spans="24:25" ht="12.75">
      <c r="X179" s="7"/>
      <c r="Y179" s="7"/>
    </row>
    <row r="180" spans="24:25" ht="12.75">
      <c r="X180" s="7"/>
      <c r="Y180" s="7"/>
    </row>
    <row r="181" spans="24:25" ht="12.75">
      <c r="X181" s="7"/>
      <c r="Y181" s="7"/>
    </row>
    <row r="182" spans="24:25" ht="12.75">
      <c r="X182" s="7"/>
      <c r="Y182" s="7"/>
    </row>
    <row r="183" spans="24:25" ht="12.75">
      <c r="X183" s="7"/>
      <c r="Y183" s="7"/>
    </row>
    <row r="184" spans="24:25" ht="12.75">
      <c r="X184" s="7"/>
      <c r="Y184" s="7"/>
    </row>
    <row r="185" spans="24:25" ht="12.75">
      <c r="X185" s="7"/>
      <c r="Y185" s="7"/>
    </row>
    <row r="186" spans="24:25" ht="12.75">
      <c r="X186" s="7"/>
      <c r="Y186" s="7"/>
    </row>
    <row r="187" spans="24:25" ht="12.75">
      <c r="X187" s="7"/>
      <c r="Y187" s="7"/>
    </row>
    <row r="188" spans="24:25" ht="12.75">
      <c r="X188" s="7"/>
      <c r="Y188" s="7"/>
    </row>
    <row r="189" spans="24:25" ht="12.75">
      <c r="X189" s="7"/>
      <c r="Y189" s="7"/>
    </row>
    <row r="190" spans="24:25" ht="12.75">
      <c r="X190" s="7"/>
      <c r="Y190" s="7"/>
    </row>
    <row r="191" spans="24:25" ht="12.75">
      <c r="X191" s="7"/>
      <c r="Y191" s="7"/>
    </row>
    <row r="192" spans="24:25" ht="12.75">
      <c r="X192" s="7"/>
      <c r="Y192" s="7"/>
    </row>
    <row r="193" spans="24:25" ht="12.75">
      <c r="X193" s="7"/>
      <c r="Y193" s="7"/>
    </row>
    <row r="194" spans="24:25" ht="12.75">
      <c r="X194" s="7"/>
      <c r="Y194" s="7"/>
    </row>
    <row r="195" spans="24:25" ht="12.75">
      <c r="X195" s="7"/>
      <c r="Y195" s="7"/>
    </row>
    <row r="196" spans="24:25" ht="12.75">
      <c r="X196" s="7"/>
      <c r="Y196" s="7"/>
    </row>
    <row r="197" spans="24:25" ht="12.75">
      <c r="X197" s="7"/>
      <c r="Y197" s="7"/>
    </row>
    <row r="198" spans="24:25" ht="12.75">
      <c r="X198" s="7"/>
      <c r="Y198" s="7"/>
    </row>
    <row r="199" spans="24:25" ht="12.75">
      <c r="X199" s="7"/>
      <c r="Y199" s="7"/>
    </row>
    <row r="200" spans="24:25" ht="12.75">
      <c r="X200" s="7"/>
      <c r="Y200" s="7"/>
    </row>
    <row r="201" spans="24:25" ht="12.75">
      <c r="X201" s="7"/>
      <c r="Y201" s="7"/>
    </row>
    <row r="202" spans="24:25" ht="12.75">
      <c r="X202" s="7"/>
      <c r="Y202" s="7"/>
    </row>
    <row r="203" spans="24:25" ht="12.75">
      <c r="X203" s="7"/>
      <c r="Y203" s="7"/>
    </row>
    <row r="204" spans="24:25" ht="12.75">
      <c r="X204" s="7"/>
      <c r="Y204" s="7"/>
    </row>
    <row r="205" spans="24:25" ht="12.75">
      <c r="X205" s="7"/>
      <c r="Y205" s="7"/>
    </row>
    <row r="206" spans="24:25" ht="12.75">
      <c r="X206" s="7"/>
      <c r="Y206" s="7"/>
    </row>
    <row r="207" spans="24:25" ht="12.75">
      <c r="X207" s="7"/>
      <c r="Y207" s="7"/>
    </row>
    <row r="208" spans="24:25" ht="12.75">
      <c r="X208" s="7"/>
      <c r="Y208" s="7"/>
    </row>
    <row r="209" spans="24:25" ht="12.75">
      <c r="X209" s="7"/>
      <c r="Y209" s="7"/>
    </row>
    <row r="210" spans="24:25" ht="12.75">
      <c r="X210" s="7"/>
      <c r="Y210" s="7"/>
    </row>
    <row r="211" spans="24:25" ht="12.75">
      <c r="X211" s="7"/>
      <c r="Y211" s="7"/>
    </row>
    <row r="212" spans="24:25" ht="12.75">
      <c r="X212" s="7"/>
      <c r="Y212" s="7"/>
    </row>
    <row r="213" spans="24:25" ht="12.75">
      <c r="X213" s="7"/>
      <c r="Y213" s="7"/>
    </row>
    <row r="214" spans="24:25" ht="12.75">
      <c r="X214" s="7"/>
      <c r="Y214" s="7"/>
    </row>
    <row r="215" spans="24:25" ht="12.75">
      <c r="X215" s="7"/>
      <c r="Y215" s="7"/>
    </row>
    <row r="216" spans="24:25" ht="12.75">
      <c r="X216" s="7"/>
      <c r="Y216" s="7"/>
    </row>
    <row r="217" spans="24:25" ht="12.75">
      <c r="X217" s="7"/>
      <c r="Y217" s="7"/>
    </row>
    <row r="218" spans="24:25" ht="12.75">
      <c r="X218" s="7"/>
      <c r="Y218" s="7"/>
    </row>
    <row r="219" spans="24:25" ht="12.75">
      <c r="X219" s="7"/>
      <c r="Y219" s="7"/>
    </row>
    <row r="220" spans="24:25" ht="12.75">
      <c r="X220" s="7"/>
      <c r="Y220" s="7"/>
    </row>
    <row r="221" spans="24:25" ht="12.75">
      <c r="X221" s="7"/>
      <c r="Y221" s="7"/>
    </row>
    <row r="222" spans="24:25" ht="12.75">
      <c r="X222" s="7"/>
      <c r="Y222" s="7"/>
    </row>
    <row r="223" spans="24:25" ht="12.75">
      <c r="X223" s="7"/>
      <c r="Y223" s="7"/>
    </row>
    <row r="224" spans="24:25" ht="12.75">
      <c r="X224" s="7"/>
      <c r="Y224" s="7"/>
    </row>
    <row r="225" spans="24:25" ht="12.75">
      <c r="X225" s="7"/>
      <c r="Y225" s="7"/>
    </row>
    <row r="226" spans="24:25" ht="12.75">
      <c r="X226" s="7"/>
      <c r="Y226" s="7"/>
    </row>
    <row r="227" spans="24:25" ht="12.75">
      <c r="X227" s="7"/>
      <c r="Y227" s="7"/>
    </row>
    <row r="228" spans="24:25" ht="12.75">
      <c r="X228" s="7"/>
      <c r="Y228" s="7"/>
    </row>
    <row r="229" spans="24:25" ht="12.75">
      <c r="X229" s="7"/>
      <c r="Y229" s="7"/>
    </row>
    <row r="230" spans="24:25" ht="12.75">
      <c r="X230" s="7"/>
      <c r="Y230" s="7"/>
    </row>
    <row r="231" spans="24:25" ht="12.75">
      <c r="X231" s="7"/>
      <c r="Y231" s="7"/>
    </row>
    <row r="232" spans="24:25" ht="12.75">
      <c r="X232" s="7"/>
      <c r="Y232" s="7"/>
    </row>
    <row r="233" spans="24:25" ht="12.75">
      <c r="X233" s="7"/>
      <c r="Y233" s="7"/>
    </row>
    <row r="234" spans="24:25" ht="12.75">
      <c r="X234" s="7"/>
      <c r="Y234" s="7"/>
    </row>
    <row r="235" spans="24:25" ht="12.75">
      <c r="X235" s="7"/>
      <c r="Y235" s="7"/>
    </row>
    <row r="236" spans="24:25" ht="12.75">
      <c r="X236" s="7"/>
      <c r="Y236" s="7"/>
    </row>
    <row r="237" spans="24:25" ht="12.75">
      <c r="X237" s="7"/>
      <c r="Y237" s="7"/>
    </row>
    <row r="238" spans="24:25" ht="12.75">
      <c r="X238" s="7"/>
      <c r="Y238" s="7"/>
    </row>
    <row r="239" spans="24:25" ht="12.75">
      <c r="X239" s="7"/>
      <c r="Y239" s="7"/>
    </row>
    <row r="240" spans="24:25" ht="12.75">
      <c r="X240" s="7"/>
      <c r="Y240" s="7"/>
    </row>
    <row r="241" spans="24:25" ht="12.75">
      <c r="X241" s="7"/>
      <c r="Y241" s="7"/>
    </row>
    <row r="242" spans="24:25" ht="12.75">
      <c r="X242" s="7"/>
      <c r="Y242" s="7"/>
    </row>
    <row r="243" spans="24:25" ht="12.75">
      <c r="X243" s="7"/>
      <c r="Y243" s="7"/>
    </row>
    <row r="244" spans="24:25" ht="12.75">
      <c r="X244" s="7"/>
      <c r="Y244" s="7"/>
    </row>
    <row r="245" spans="24:25" ht="12.75">
      <c r="X245" s="7"/>
      <c r="Y245" s="7"/>
    </row>
    <row r="246" spans="24:25" ht="12.75">
      <c r="X246" s="7"/>
      <c r="Y246" s="7"/>
    </row>
    <row r="247" spans="24:25" ht="12.75">
      <c r="X247" s="7"/>
      <c r="Y247" s="7"/>
    </row>
    <row r="248" spans="24:25" ht="12.75">
      <c r="X248" s="7"/>
      <c r="Y248" s="7"/>
    </row>
    <row r="249" spans="24:25" ht="12.75">
      <c r="X249" s="7"/>
      <c r="Y249" s="7"/>
    </row>
    <row r="250" spans="24:25" ht="12.75">
      <c r="X250" s="7"/>
      <c r="Y250" s="7"/>
    </row>
    <row r="251" spans="24:25" ht="12.75">
      <c r="X251" s="7"/>
      <c r="Y251" s="7"/>
    </row>
    <row r="252" spans="24:25" ht="12.75">
      <c r="X252" s="7"/>
      <c r="Y252" s="7"/>
    </row>
    <row r="253" spans="24:25" ht="12.75">
      <c r="X253" s="7"/>
      <c r="Y253" s="7"/>
    </row>
    <row r="254" spans="24:25" ht="12.75">
      <c r="X254" s="7"/>
      <c r="Y254" s="7"/>
    </row>
    <row r="255" spans="24:25" ht="12.75">
      <c r="X255" s="7"/>
      <c r="Y255" s="7"/>
    </row>
    <row r="256" spans="24:25" ht="12.75">
      <c r="X256" s="7"/>
      <c r="Y256" s="7"/>
    </row>
    <row r="257" spans="24:25" ht="12.75">
      <c r="X257" s="7"/>
      <c r="Y257" s="7"/>
    </row>
    <row r="258" spans="24:25" ht="12.75">
      <c r="X258" s="7"/>
      <c r="Y258" s="7"/>
    </row>
    <row r="259" spans="24:25" ht="12.75">
      <c r="X259" s="7"/>
      <c r="Y259" s="7"/>
    </row>
    <row r="260" spans="24:25" ht="12.75">
      <c r="X260" s="7"/>
      <c r="Y260" s="7"/>
    </row>
    <row r="261" spans="24:25" ht="12.75">
      <c r="X261" s="7"/>
      <c r="Y261" s="7"/>
    </row>
    <row r="262" spans="24:25" ht="12.75">
      <c r="X262" s="7"/>
      <c r="Y262" s="7"/>
    </row>
    <row r="263" spans="24:25" ht="12.75">
      <c r="X263" s="7"/>
      <c r="Y263" s="7"/>
    </row>
    <row r="264" spans="24:25" ht="12.75">
      <c r="X264" s="7"/>
      <c r="Y264" s="7"/>
    </row>
    <row r="265" spans="24:25" ht="12.75">
      <c r="X265" s="7"/>
      <c r="Y265" s="7"/>
    </row>
    <row r="266" spans="24:25" ht="12.75">
      <c r="X266" s="7"/>
      <c r="Y266" s="7"/>
    </row>
    <row r="267" spans="24:25" ht="12.75">
      <c r="X267" s="7"/>
      <c r="Y267" s="7"/>
    </row>
    <row r="268" spans="24:25" ht="12.75">
      <c r="X268" s="7"/>
      <c r="Y268" s="7"/>
    </row>
    <row r="269" spans="24:25" ht="12.75">
      <c r="X269" s="7"/>
      <c r="Y269" s="7"/>
    </row>
    <row r="270" spans="24:25" ht="12.75">
      <c r="X270" s="7"/>
      <c r="Y270" s="7"/>
    </row>
    <row r="271" spans="24:25" ht="12.75">
      <c r="X271" s="7"/>
      <c r="Y271" s="7"/>
    </row>
    <row r="272" spans="24:25" ht="12.75">
      <c r="X272" s="7"/>
      <c r="Y272" s="7"/>
    </row>
    <row r="273" spans="24:25" ht="12.75">
      <c r="X273" s="7"/>
      <c r="Y273" s="7"/>
    </row>
    <row r="274" spans="24:25" ht="12.75">
      <c r="X274" s="7"/>
      <c r="Y274" s="7"/>
    </row>
    <row r="275" spans="24:25" ht="12.75">
      <c r="X275" s="7"/>
      <c r="Y275" s="7"/>
    </row>
    <row r="276" spans="24:25" ht="12.75">
      <c r="X276" s="7"/>
      <c r="Y276" s="7"/>
    </row>
    <row r="277" spans="24:25" ht="12.75">
      <c r="X277" s="7"/>
      <c r="Y277" s="7"/>
    </row>
    <row r="278" spans="24:25" ht="12.75">
      <c r="X278" s="7"/>
      <c r="Y278" s="7"/>
    </row>
    <row r="279" spans="24:25" ht="12.75">
      <c r="X279" s="7"/>
      <c r="Y279" s="7"/>
    </row>
    <row r="280" spans="24:25" ht="12.75">
      <c r="X280" s="7"/>
      <c r="Y280" s="7"/>
    </row>
    <row r="281" spans="24:25" ht="12.75">
      <c r="X281" s="7"/>
      <c r="Y281" s="7"/>
    </row>
    <row r="282" spans="24:25" ht="12.75">
      <c r="X282" s="7"/>
      <c r="Y282" s="7"/>
    </row>
    <row r="283" spans="24:25" ht="12.75">
      <c r="X283" s="7"/>
      <c r="Y283" s="7"/>
    </row>
    <row r="284" spans="24:25" ht="12.75">
      <c r="X284" s="7"/>
      <c r="Y284" s="7"/>
    </row>
    <row r="285" spans="24:25" ht="12.75">
      <c r="X285" s="7"/>
      <c r="Y285" s="7"/>
    </row>
    <row r="286" spans="24:25" ht="12.75">
      <c r="X286" s="7"/>
      <c r="Y286" s="7"/>
    </row>
    <row r="287" spans="24:25" ht="12.75">
      <c r="X287" s="7"/>
      <c r="Y287" s="7"/>
    </row>
    <row r="288" spans="24:25" ht="12.75">
      <c r="X288" s="7"/>
      <c r="Y288" s="7"/>
    </row>
    <row r="289" spans="24:25" ht="12.75">
      <c r="X289" s="7"/>
      <c r="Y289" s="7"/>
    </row>
    <row r="290" spans="24:25" ht="12.75">
      <c r="X290" s="7"/>
      <c r="Y290" s="7"/>
    </row>
    <row r="291" spans="24:25" ht="12.75">
      <c r="X291" s="7"/>
      <c r="Y291" s="7"/>
    </row>
    <row r="292" spans="24:25" ht="12.75">
      <c r="X292" s="7"/>
      <c r="Y292" s="7"/>
    </row>
    <row r="293" spans="24:25" ht="12.75">
      <c r="X293" s="7"/>
      <c r="Y293" s="7"/>
    </row>
    <row r="294" spans="24:25" ht="12.75">
      <c r="X294" s="7"/>
      <c r="Y294" s="7"/>
    </row>
    <row r="295" spans="24:25" ht="12.75">
      <c r="X295" s="7"/>
      <c r="Y295" s="7"/>
    </row>
    <row r="296" spans="24:25" ht="12.75">
      <c r="X296" s="7"/>
      <c r="Y296" s="7"/>
    </row>
    <row r="297" spans="24:25" ht="12.75">
      <c r="X297" s="7"/>
      <c r="Y297" s="7"/>
    </row>
    <row r="298" spans="24:25" ht="12.75">
      <c r="X298" s="7"/>
      <c r="Y298" s="7"/>
    </row>
    <row r="299" spans="24:25" ht="12.75">
      <c r="X299" s="7"/>
      <c r="Y299" s="7"/>
    </row>
    <row r="300" spans="24:25" ht="12.75">
      <c r="X300" s="7"/>
      <c r="Y300" s="7"/>
    </row>
    <row r="301" spans="24:25" ht="12.75">
      <c r="X301" s="7"/>
      <c r="Y301" s="7"/>
    </row>
    <row r="302" spans="24:25" ht="12.75">
      <c r="X302" s="7"/>
      <c r="Y302" s="7"/>
    </row>
    <row r="303" spans="24:25" ht="12.75">
      <c r="X303" s="7"/>
      <c r="Y303" s="7"/>
    </row>
    <row r="304" spans="24:25" ht="12.75">
      <c r="X304" s="7"/>
      <c r="Y304" s="7"/>
    </row>
    <row r="305" spans="24:25" ht="12.75">
      <c r="X305" s="7"/>
      <c r="Y305" s="7"/>
    </row>
    <row r="306" spans="24:25" ht="12.75">
      <c r="X306" s="7"/>
      <c r="Y306" s="7"/>
    </row>
    <row r="307" spans="24:25" ht="12.75">
      <c r="X307" s="7"/>
      <c r="Y307" s="7"/>
    </row>
    <row r="308" spans="24:25" ht="12.75">
      <c r="X308" s="7"/>
      <c r="Y308" s="7"/>
    </row>
    <row r="309" spans="24:25" ht="12.75">
      <c r="X309" s="7"/>
      <c r="Y309" s="7"/>
    </row>
    <row r="310" spans="24:25" ht="12.75">
      <c r="X310" s="7"/>
      <c r="Y310" s="7"/>
    </row>
    <row r="311" spans="24:25" ht="12.75">
      <c r="X311" s="7"/>
      <c r="Y311" s="7"/>
    </row>
    <row r="312" spans="24:25" ht="12.75">
      <c r="X312" s="7"/>
      <c r="Y312" s="7"/>
    </row>
    <row r="313" spans="24:25" ht="12.75">
      <c r="X313" s="7"/>
      <c r="Y313" s="7"/>
    </row>
    <row r="314" spans="24:25" ht="12.75">
      <c r="X314" s="7"/>
      <c r="Y314" s="7"/>
    </row>
    <row r="315" spans="24:25" ht="12.75">
      <c r="X315" s="7"/>
      <c r="Y315" s="7"/>
    </row>
    <row r="316" spans="24:25" ht="12.75">
      <c r="X316" s="7"/>
      <c r="Y316" s="7"/>
    </row>
    <row r="317" spans="24:25" ht="12.75">
      <c r="X317" s="7"/>
      <c r="Y317" s="7"/>
    </row>
    <row r="318" spans="24:25" ht="12.75">
      <c r="X318" s="7"/>
      <c r="Y318" s="7"/>
    </row>
    <row r="319" spans="24:25" ht="12.75">
      <c r="X319" s="7"/>
      <c r="Y319" s="7"/>
    </row>
    <row r="320" spans="24:25" ht="12.75">
      <c r="X320" s="7"/>
      <c r="Y320" s="7"/>
    </row>
    <row r="321" spans="24:25" ht="12.75">
      <c r="X321" s="7"/>
      <c r="Y321" s="7"/>
    </row>
    <row r="322" spans="24:25" ht="12.75">
      <c r="X322" s="7"/>
      <c r="Y322" s="7"/>
    </row>
    <row r="323" spans="24:25" ht="12.75">
      <c r="X323" s="7"/>
      <c r="Y323" s="7"/>
    </row>
    <row r="324" spans="24:25" ht="12.75">
      <c r="X324" s="7"/>
      <c r="Y324" s="7"/>
    </row>
    <row r="325" spans="24:25" ht="12.75">
      <c r="X325" s="7"/>
      <c r="Y325" s="7"/>
    </row>
    <row r="326" spans="24:25" ht="12.75">
      <c r="X326" s="7"/>
      <c r="Y326" s="7"/>
    </row>
    <row r="327" spans="24:25" ht="12.75">
      <c r="X327" s="7"/>
      <c r="Y327" s="7"/>
    </row>
    <row r="328" spans="24:25" ht="12.75">
      <c r="X328" s="7"/>
      <c r="Y328" s="7"/>
    </row>
    <row r="329" spans="24:25" ht="12.75">
      <c r="X329" s="7"/>
      <c r="Y329" s="7"/>
    </row>
    <row r="330" spans="24:25" ht="12.75">
      <c r="X330" s="7"/>
      <c r="Y330" s="7"/>
    </row>
    <row r="331" spans="24:25" ht="12.75">
      <c r="X331" s="7"/>
      <c r="Y331" s="7"/>
    </row>
    <row r="332" spans="24:25" ht="12.75">
      <c r="X332" s="7"/>
      <c r="Y332" s="7"/>
    </row>
    <row r="333" spans="24:25" ht="12.75">
      <c r="X333" s="7"/>
      <c r="Y333" s="7"/>
    </row>
    <row r="334" spans="24:25" ht="12.75">
      <c r="X334" s="7"/>
      <c r="Y334" s="7"/>
    </row>
    <row r="335" spans="24:25" ht="12.75">
      <c r="X335" s="7"/>
      <c r="Y335" s="7"/>
    </row>
    <row r="336" spans="24:25" ht="12.75">
      <c r="X336" s="7"/>
      <c r="Y336" s="7"/>
    </row>
    <row r="337" spans="24:25" ht="12.75">
      <c r="X337" s="7"/>
      <c r="Y337" s="7"/>
    </row>
    <row r="338" spans="24:25" ht="12.75">
      <c r="X338" s="7"/>
      <c r="Y338" s="7"/>
    </row>
    <row r="339" spans="24:25" ht="12.75">
      <c r="X339" s="7"/>
      <c r="Y339" s="7"/>
    </row>
    <row r="340" spans="24:25" ht="12.75">
      <c r="X340" s="7"/>
      <c r="Y340" s="7"/>
    </row>
    <row r="341" spans="24:25" ht="12.75">
      <c r="X341" s="7"/>
      <c r="Y341" s="7"/>
    </row>
    <row r="342" spans="24:25" ht="12.75">
      <c r="X342" s="7"/>
      <c r="Y342" s="7"/>
    </row>
    <row r="343" spans="24:25" ht="12.75">
      <c r="X343" s="7"/>
      <c r="Y343" s="7"/>
    </row>
    <row r="344" spans="24:25" ht="12.75">
      <c r="X344" s="7"/>
      <c r="Y344" s="7"/>
    </row>
    <row r="345" spans="24:25" ht="12.75">
      <c r="X345" s="7"/>
      <c r="Y345" s="7"/>
    </row>
    <row r="346" spans="24:25" ht="12.75">
      <c r="X346" s="7"/>
      <c r="Y346" s="7"/>
    </row>
    <row r="347" spans="24:25" ht="12.75">
      <c r="X347" s="7"/>
      <c r="Y347" s="7"/>
    </row>
    <row r="348" spans="24:25" ht="12.75">
      <c r="X348" s="7"/>
      <c r="Y348" s="7"/>
    </row>
    <row r="349" spans="24:25" ht="12.75">
      <c r="X349" s="7"/>
      <c r="Y349" s="7"/>
    </row>
    <row r="350" spans="24:25" ht="12.75">
      <c r="X350" s="7"/>
      <c r="Y350" s="7"/>
    </row>
    <row r="351" spans="24:25" ht="12.75">
      <c r="X351" s="7"/>
      <c r="Y351" s="7"/>
    </row>
    <row r="352" spans="24:25" ht="12.75">
      <c r="X352" s="7"/>
      <c r="Y352" s="7"/>
    </row>
    <row r="353" spans="24:25" ht="12.75">
      <c r="X353" s="7"/>
      <c r="Y353" s="7"/>
    </row>
    <row r="354" spans="24:25" ht="12.75">
      <c r="X354" s="7"/>
      <c r="Y354" s="7"/>
    </row>
    <row r="355" spans="24:25" ht="12.75">
      <c r="X355" s="7"/>
      <c r="Y355" s="7"/>
    </row>
    <row r="356" spans="24:25" ht="12.75">
      <c r="X356" s="7"/>
      <c r="Y356" s="7"/>
    </row>
    <row r="357" spans="24:25" ht="12.75">
      <c r="X357" s="7"/>
      <c r="Y357" s="7"/>
    </row>
    <row r="358" spans="24:25" ht="12.75">
      <c r="X358" s="7"/>
      <c r="Y358" s="7"/>
    </row>
    <row r="359" spans="24:25" ht="12.75">
      <c r="X359" s="7"/>
      <c r="Y359" s="7"/>
    </row>
    <row r="360" spans="24:25" ht="12.75">
      <c r="X360" s="7"/>
      <c r="Y360" s="7"/>
    </row>
    <row r="361" spans="24:25" ht="12.75">
      <c r="X361" s="7"/>
      <c r="Y361" s="7"/>
    </row>
    <row r="362" spans="24:25" ht="12.75">
      <c r="X362" s="7"/>
      <c r="Y362" s="7"/>
    </row>
    <row r="363" spans="24:25" ht="12.75">
      <c r="X363" s="7"/>
      <c r="Y363" s="7"/>
    </row>
    <row r="364" spans="24:25" ht="12.75">
      <c r="X364" s="7"/>
      <c r="Y364" s="7"/>
    </row>
    <row r="365" spans="24:25" ht="12.75">
      <c r="X365" s="7"/>
      <c r="Y365" s="7"/>
    </row>
    <row r="366" spans="24:25" ht="12.75">
      <c r="X366" s="7"/>
      <c r="Y366" s="7"/>
    </row>
    <row r="367" spans="24:25" ht="12.75">
      <c r="X367" s="7"/>
      <c r="Y367" s="7"/>
    </row>
    <row r="368" spans="24:25" ht="12.75">
      <c r="X368" s="7"/>
      <c r="Y368" s="7"/>
    </row>
    <row r="369" spans="24:25" ht="12.75">
      <c r="X369" s="7"/>
      <c r="Y369" s="7"/>
    </row>
    <row r="370" spans="24:25" ht="12.75">
      <c r="X370" s="7"/>
      <c r="Y370" s="7"/>
    </row>
    <row r="371" spans="24:25" ht="12.75">
      <c r="X371" s="7"/>
      <c r="Y371" s="7"/>
    </row>
    <row r="372" spans="24:25" ht="12.75">
      <c r="X372" s="7"/>
      <c r="Y372" s="7"/>
    </row>
    <row r="373" spans="24:25" ht="12.75">
      <c r="X373" s="7"/>
      <c r="Y373" s="7"/>
    </row>
    <row r="374" spans="24:25" ht="12.75">
      <c r="X374" s="7"/>
      <c r="Y374" s="7"/>
    </row>
    <row r="375" spans="24:25" ht="12.75">
      <c r="X375" s="7"/>
      <c r="Y375" s="7"/>
    </row>
    <row r="376" spans="24:25" ht="12.75">
      <c r="X376" s="7"/>
      <c r="Y376" s="7"/>
    </row>
    <row r="377" spans="24:25" ht="12.75">
      <c r="X377" s="7"/>
      <c r="Y377" s="7"/>
    </row>
    <row r="378" spans="24:25" ht="12.75">
      <c r="X378" s="7"/>
      <c r="Y378" s="7"/>
    </row>
    <row r="379" spans="24:25" ht="12.75">
      <c r="X379" s="7"/>
      <c r="Y379" s="7"/>
    </row>
    <row r="380" spans="24:25" ht="12.75">
      <c r="X380" s="7"/>
      <c r="Y380" s="7"/>
    </row>
    <row r="381" spans="24:25" ht="12.75">
      <c r="X381" s="7"/>
      <c r="Y381" s="7"/>
    </row>
    <row r="382" spans="24:25" ht="12.75">
      <c r="X382" s="7"/>
      <c r="Y382" s="7"/>
    </row>
    <row r="383" spans="24:25" ht="12.75">
      <c r="X383" s="7"/>
      <c r="Y383" s="7"/>
    </row>
    <row r="384" spans="24:25" ht="12.75">
      <c r="X384" s="7"/>
      <c r="Y384" s="7"/>
    </row>
    <row r="385" spans="24:25" ht="12.75">
      <c r="X385" s="7"/>
      <c r="Y385" s="7"/>
    </row>
    <row r="386" spans="24:25" ht="12.75">
      <c r="X386" s="7"/>
      <c r="Y386" s="7"/>
    </row>
    <row r="387" spans="24:25" ht="12.75">
      <c r="X387" s="7"/>
      <c r="Y387" s="7"/>
    </row>
    <row r="388" spans="24:25" ht="12.75">
      <c r="X388" s="7"/>
      <c r="Y388" s="7"/>
    </row>
    <row r="389" spans="24:25" ht="12.75">
      <c r="X389" s="7"/>
      <c r="Y389" s="7"/>
    </row>
    <row r="390" spans="24:25" ht="12.75">
      <c r="X390" s="7"/>
      <c r="Y390" s="7"/>
    </row>
    <row r="391" spans="24:25" ht="12.75">
      <c r="X391" s="7"/>
      <c r="Y391" s="7"/>
    </row>
    <row r="392" spans="24:25" ht="12.75">
      <c r="X392" s="7"/>
      <c r="Y392" s="7"/>
    </row>
    <row r="393" spans="24:25" ht="12.75">
      <c r="X393" s="7"/>
      <c r="Y393" s="7"/>
    </row>
    <row r="394" spans="24:25" ht="12.75">
      <c r="X394" s="7"/>
      <c r="Y394" s="7"/>
    </row>
    <row r="395" spans="24:25" ht="12.75">
      <c r="X395" s="7"/>
      <c r="Y395" s="7"/>
    </row>
    <row r="396" spans="24:25" ht="12.75">
      <c r="X396" s="7"/>
      <c r="Y396" s="7"/>
    </row>
    <row r="397" spans="24:25" ht="12.75">
      <c r="X397" s="7"/>
      <c r="Y397" s="7"/>
    </row>
    <row r="398" spans="24:25" ht="12.75">
      <c r="X398" s="7"/>
      <c r="Y398" s="7"/>
    </row>
    <row r="399" spans="24:25" ht="12.75">
      <c r="X399" s="7"/>
      <c r="Y399" s="7"/>
    </row>
    <row r="400" spans="24:25" ht="12.75">
      <c r="X400" s="7"/>
      <c r="Y400" s="7"/>
    </row>
    <row r="401" spans="24:25" ht="12.75">
      <c r="X401" s="7"/>
      <c r="Y401" s="7"/>
    </row>
    <row r="402" spans="24:25" ht="12.75">
      <c r="X402" s="7"/>
      <c r="Y402" s="7"/>
    </row>
    <row r="403" spans="24:25" ht="12.75">
      <c r="X403" s="7"/>
      <c r="Y403" s="7"/>
    </row>
    <row r="404" spans="24:25" ht="12.75">
      <c r="X404" s="7"/>
      <c r="Y404" s="7"/>
    </row>
    <row r="405" spans="24:25" ht="12.75">
      <c r="X405" s="7"/>
      <c r="Y405" s="7"/>
    </row>
    <row r="406" spans="24:25" ht="12.75">
      <c r="X406" s="7"/>
      <c r="Y406" s="7"/>
    </row>
    <row r="407" spans="24:25" ht="12.75">
      <c r="X407" s="7"/>
      <c r="Y407" s="7"/>
    </row>
    <row r="408" spans="24:25" ht="12.75">
      <c r="X408" s="7"/>
      <c r="Y408" s="7"/>
    </row>
    <row r="409" spans="24:25" ht="12.75">
      <c r="X409" s="7"/>
      <c r="Y409" s="7"/>
    </row>
    <row r="410" spans="24:25" ht="12.75">
      <c r="X410" s="7"/>
      <c r="Y410" s="7"/>
    </row>
    <row r="411" spans="24:25" ht="12.75">
      <c r="X411" s="7"/>
      <c r="Y411" s="7"/>
    </row>
    <row r="412" spans="24:25" ht="12.75">
      <c r="X412" s="7"/>
      <c r="Y412" s="7"/>
    </row>
    <row r="413" spans="24:25" ht="12.75">
      <c r="X413" s="7"/>
      <c r="Y413" s="7"/>
    </row>
    <row r="414" spans="24:25" ht="12.75">
      <c r="X414" s="7"/>
      <c r="Y414" s="7"/>
    </row>
    <row r="415" spans="24:25" ht="12.75">
      <c r="X415" s="7"/>
      <c r="Y415" s="7"/>
    </row>
    <row r="416" spans="24:25" ht="12.75">
      <c r="X416" s="7"/>
      <c r="Y416" s="7"/>
    </row>
    <row r="417" spans="24:25" ht="12.75">
      <c r="X417" s="7"/>
      <c r="Y417" s="7"/>
    </row>
    <row r="418" spans="24:25" ht="12.75">
      <c r="X418" s="7"/>
      <c r="Y418" s="7"/>
    </row>
    <row r="419" spans="24:25" ht="12.75">
      <c r="X419" s="7"/>
      <c r="Y419" s="7"/>
    </row>
    <row r="420" spans="24:25" ht="12.75">
      <c r="X420" s="7"/>
      <c r="Y420" s="7"/>
    </row>
    <row r="421" spans="24:25" ht="12.75">
      <c r="X421" s="7"/>
      <c r="Y421" s="7"/>
    </row>
    <row r="422" spans="24:25" ht="12.75">
      <c r="X422" s="7"/>
      <c r="Y422" s="7"/>
    </row>
    <row r="423" spans="24:25" ht="12.75">
      <c r="X423" s="7"/>
      <c r="Y423" s="7"/>
    </row>
    <row r="424" spans="24:25" ht="12.75">
      <c r="X424" s="7"/>
      <c r="Y424" s="7"/>
    </row>
    <row r="425" spans="24:25" ht="12.75">
      <c r="X425" s="7"/>
      <c r="Y425" s="7"/>
    </row>
    <row r="426" spans="24:25" ht="12.75">
      <c r="X426" s="7"/>
      <c r="Y426" s="7"/>
    </row>
    <row r="427" spans="24:25" ht="12.75">
      <c r="X427" s="7"/>
      <c r="Y427" s="7"/>
    </row>
    <row r="428" spans="24:25" ht="12.75">
      <c r="X428" s="7"/>
      <c r="Y428" s="7"/>
    </row>
    <row r="429" spans="24:25" ht="12.75">
      <c r="X429" s="7"/>
      <c r="Y429" s="7"/>
    </row>
    <row r="430" spans="24:25" ht="12.75">
      <c r="X430" s="7"/>
      <c r="Y430" s="7"/>
    </row>
    <row r="431" spans="24:25" ht="12.75">
      <c r="X431" s="7"/>
      <c r="Y431" s="7"/>
    </row>
    <row r="432" spans="24:25" ht="12.75">
      <c r="X432" s="7"/>
      <c r="Y432" s="7"/>
    </row>
    <row r="433" spans="24:25" ht="12.75">
      <c r="X433" s="7"/>
      <c r="Y433" s="7"/>
    </row>
    <row r="434" spans="24:25" ht="12.75">
      <c r="X434" s="7"/>
      <c r="Y434" s="7"/>
    </row>
    <row r="435" spans="24:25" ht="12.75">
      <c r="X435" s="7"/>
      <c r="Y435" s="7"/>
    </row>
    <row r="436" spans="24:25" ht="12.75">
      <c r="X436" s="7"/>
      <c r="Y436" s="7"/>
    </row>
    <row r="437" spans="24:25" ht="12.75">
      <c r="X437" s="7"/>
      <c r="Y437" s="7"/>
    </row>
    <row r="438" spans="24:25" ht="12.75">
      <c r="X438" s="7"/>
      <c r="Y438" s="7"/>
    </row>
    <row r="439" spans="24:25" ht="12.75">
      <c r="X439" s="7"/>
      <c r="Y439" s="7"/>
    </row>
    <row r="440" spans="24:25" ht="12.75">
      <c r="X440" s="7"/>
      <c r="Y440" s="7"/>
    </row>
    <row r="441" spans="24:25" ht="12.75">
      <c r="X441" s="7"/>
      <c r="Y441" s="7"/>
    </row>
    <row r="442" spans="24:25" ht="12.75">
      <c r="X442" s="7"/>
      <c r="Y442" s="7"/>
    </row>
    <row r="443" spans="24:25" ht="12.75">
      <c r="X443" s="7"/>
      <c r="Y443" s="7"/>
    </row>
    <row r="444" spans="24:25" ht="12.75">
      <c r="X444" s="7"/>
      <c r="Y444" s="7"/>
    </row>
    <row r="445" spans="24:25" ht="12.75">
      <c r="X445" s="7"/>
      <c r="Y445" s="7"/>
    </row>
    <row r="446" spans="24:25" ht="12.75">
      <c r="X446" s="7"/>
      <c r="Y446" s="7"/>
    </row>
    <row r="447" spans="24:25" ht="12.75">
      <c r="X447" s="7"/>
      <c r="Y447" s="7"/>
    </row>
    <row r="448" spans="24:25" ht="12.75">
      <c r="X448" s="7"/>
      <c r="Y448" s="7"/>
    </row>
    <row r="449" spans="24:25" ht="12.75">
      <c r="X449" s="7"/>
      <c r="Y449" s="7"/>
    </row>
    <row r="450" spans="24:25" ht="12.75">
      <c r="X450" s="7"/>
      <c r="Y450" s="7"/>
    </row>
    <row r="451" spans="24:25" ht="12.75">
      <c r="X451" s="7"/>
      <c r="Y451" s="7"/>
    </row>
    <row r="452" spans="24:25" ht="12.75">
      <c r="X452" s="7"/>
      <c r="Y452" s="7"/>
    </row>
    <row r="453" spans="24:25" ht="12.75">
      <c r="X453" s="7"/>
      <c r="Y453" s="7"/>
    </row>
    <row r="454" spans="24:25" ht="12.75">
      <c r="X454" s="7"/>
      <c r="Y454" s="7"/>
    </row>
    <row r="455" spans="24:25" ht="12.75">
      <c r="X455" s="7"/>
      <c r="Y455" s="7"/>
    </row>
    <row r="456" spans="24:25" ht="12.75">
      <c r="X456" s="7"/>
      <c r="Y456" s="7"/>
    </row>
    <row r="457" spans="24:25" ht="12.75">
      <c r="X457" s="7"/>
      <c r="Y457" s="7"/>
    </row>
    <row r="458" spans="24:25" ht="12.75">
      <c r="X458" s="7"/>
      <c r="Y458" s="7"/>
    </row>
    <row r="459" spans="24:25" ht="12.75">
      <c r="X459" s="7"/>
      <c r="Y459" s="7"/>
    </row>
    <row r="460" spans="24:25" ht="12.75">
      <c r="X460" s="7"/>
      <c r="Y460" s="7"/>
    </row>
    <row r="461" spans="24:25" ht="12.75">
      <c r="X461" s="7"/>
      <c r="Y461" s="7"/>
    </row>
    <row r="462" spans="24:25" ht="12.75">
      <c r="X462" s="7"/>
      <c r="Y462" s="7"/>
    </row>
    <row r="463" spans="24:25" ht="12.75">
      <c r="X463" s="7"/>
      <c r="Y463" s="7"/>
    </row>
    <row r="464" spans="24:25" ht="12.75">
      <c r="X464" s="7"/>
      <c r="Y464" s="7"/>
    </row>
    <row r="465" spans="24:25" ht="12.75">
      <c r="X465" s="7"/>
      <c r="Y465" s="7"/>
    </row>
    <row r="466" spans="24:25" ht="12.75">
      <c r="X466" s="7"/>
      <c r="Y466" s="7"/>
    </row>
    <row r="467" spans="24:25" ht="12.75">
      <c r="X467" s="7"/>
      <c r="Y467" s="7"/>
    </row>
    <row r="468" spans="24:25" ht="12.75">
      <c r="X468" s="7"/>
      <c r="Y468" s="7"/>
    </row>
    <row r="469" spans="24:25" ht="12.75">
      <c r="X469" s="7"/>
      <c r="Y469" s="7"/>
    </row>
    <row r="470" spans="24:25" ht="12.75">
      <c r="X470" s="7"/>
      <c r="Y470" s="7"/>
    </row>
    <row r="471" spans="24:25" ht="12.75">
      <c r="X471" s="7"/>
      <c r="Y471" s="7"/>
    </row>
    <row r="472" spans="24:25" ht="12.75">
      <c r="X472" s="7"/>
      <c r="Y472" s="7"/>
    </row>
    <row r="473" spans="24:25" ht="12.75">
      <c r="X473" s="7"/>
      <c r="Y473" s="7"/>
    </row>
    <row r="474" spans="24:25" ht="12.75">
      <c r="X474" s="7"/>
      <c r="Y474" s="7"/>
    </row>
    <row r="475" spans="24:25" ht="12.75">
      <c r="X475" s="7"/>
      <c r="Y475" s="7"/>
    </row>
    <row r="476" spans="24:25" ht="12.75">
      <c r="X476" s="7"/>
      <c r="Y476" s="7"/>
    </row>
    <row r="477" spans="24:25" ht="12.75">
      <c r="X477" s="7"/>
      <c r="Y477" s="7"/>
    </row>
    <row r="478" spans="24:25" ht="12.75">
      <c r="X478" s="7"/>
      <c r="Y478" s="7"/>
    </row>
    <row r="479" spans="24:25" ht="12.75">
      <c r="X479" s="7"/>
      <c r="Y479" s="7"/>
    </row>
    <row r="480" spans="24:25" ht="12.75">
      <c r="X480" s="7"/>
      <c r="Y480" s="7"/>
    </row>
    <row r="481" spans="24:25" ht="12.75">
      <c r="X481" s="7"/>
      <c r="Y481" s="7"/>
    </row>
    <row r="482" spans="24:25" ht="12.75">
      <c r="X482" s="7"/>
      <c r="Y482" s="7"/>
    </row>
    <row r="483" spans="24:25" ht="12.75">
      <c r="X483" s="7"/>
      <c r="Y483" s="7"/>
    </row>
    <row r="484" spans="24:25" ht="12.75">
      <c r="X484" s="7"/>
      <c r="Y484" s="7"/>
    </row>
    <row r="485" spans="24:25" ht="12.75">
      <c r="X485" s="7"/>
      <c r="Y485" s="7"/>
    </row>
    <row r="486" spans="24:25" ht="12.75">
      <c r="X486" s="7"/>
      <c r="Y486" s="7"/>
    </row>
    <row r="487" spans="24:25" ht="12.75">
      <c r="X487" s="7"/>
      <c r="Y487" s="7"/>
    </row>
    <row r="488" spans="24:25" ht="12.75">
      <c r="X488" s="7"/>
      <c r="Y488" s="7"/>
    </row>
    <row r="489" spans="24:25" ht="12.75">
      <c r="X489" s="7"/>
      <c r="Y489" s="7"/>
    </row>
    <row r="490" spans="24:25" ht="12.75">
      <c r="X490" s="7"/>
      <c r="Y490" s="7"/>
    </row>
    <row r="491" spans="24:25" ht="12.75">
      <c r="X491" s="7"/>
      <c r="Y491" s="7"/>
    </row>
    <row r="492" spans="24:25" ht="12.75">
      <c r="X492" s="7"/>
      <c r="Y492" s="7"/>
    </row>
    <row r="493" spans="24:25" ht="12.75">
      <c r="X493" s="7"/>
      <c r="Y493" s="7"/>
    </row>
    <row r="494" spans="24:25" ht="12.75">
      <c r="X494" s="7"/>
      <c r="Y494" s="7"/>
    </row>
    <row r="495" spans="24:25" ht="12.75">
      <c r="X495" s="7"/>
      <c r="Y495" s="7"/>
    </row>
    <row r="496" spans="24:25" ht="12.75">
      <c r="X496" s="7"/>
      <c r="Y496" s="7"/>
    </row>
    <row r="497" spans="24:25" ht="12.75">
      <c r="X497" s="7"/>
      <c r="Y497" s="7"/>
    </row>
    <row r="498" spans="24:25" ht="12.75">
      <c r="X498" s="7"/>
      <c r="Y498" s="7"/>
    </row>
    <row r="499" spans="24:25" ht="12.75">
      <c r="X499" s="7"/>
      <c r="Y499" s="7"/>
    </row>
    <row r="500" spans="24:25" ht="12.75">
      <c r="X500" s="7"/>
      <c r="Y500" s="7"/>
    </row>
    <row r="501" spans="24:25" ht="12.75">
      <c r="X501" s="7"/>
      <c r="Y501" s="7"/>
    </row>
    <row r="502" spans="24:25" ht="12.75">
      <c r="X502" s="7"/>
      <c r="Y502" s="7"/>
    </row>
    <row r="503" spans="24:25" ht="12.75">
      <c r="X503" s="7"/>
      <c r="Y503" s="7"/>
    </row>
    <row r="504" spans="24:25" ht="12.75">
      <c r="X504" s="7"/>
      <c r="Y504" s="7"/>
    </row>
    <row r="505" spans="24:25" ht="12.75">
      <c r="X505" s="7"/>
      <c r="Y505" s="7"/>
    </row>
    <row r="506" spans="24:25" ht="12.75">
      <c r="X506" s="7"/>
      <c r="Y506" s="7"/>
    </row>
    <row r="507" spans="24:25" ht="12.75">
      <c r="X507" s="7"/>
      <c r="Y507" s="7"/>
    </row>
    <row r="508" spans="24:25" ht="12.75">
      <c r="X508" s="7"/>
      <c r="Y508" s="7"/>
    </row>
    <row r="509" spans="24:25" ht="12.75">
      <c r="X509" s="7"/>
      <c r="Y509" s="7"/>
    </row>
    <row r="510" spans="24:25" ht="12.75">
      <c r="X510" s="7"/>
      <c r="Y510" s="7"/>
    </row>
    <row r="511" spans="24:25" ht="12.75">
      <c r="X511" s="7"/>
      <c r="Y511" s="7"/>
    </row>
    <row r="512" spans="24:25" ht="12.75">
      <c r="X512" s="7"/>
      <c r="Y512" s="7"/>
    </row>
    <row r="513" spans="24:25" ht="12.75">
      <c r="X513" s="7"/>
      <c r="Y513" s="7"/>
    </row>
    <row r="514" spans="24:25" ht="12.75">
      <c r="X514" s="7"/>
      <c r="Y514" s="7"/>
    </row>
    <row r="515" spans="24:25" ht="12.75">
      <c r="X515" s="7"/>
      <c r="Y515" s="7"/>
    </row>
    <row r="516" spans="24:25" ht="12.75">
      <c r="X516" s="7"/>
      <c r="Y516" s="7"/>
    </row>
    <row r="517" spans="24:25" ht="12.75">
      <c r="X517" s="7"/>
      <c r="Y517" s="7"/>
    </row>
    <row r="518" spans="24:25" ht="12.75">
      <c r="X518" s="7"/>
      <c r="Y518" s="7"/>
    </row>
    <row r="519" spans="24:25" ht="12.75">
      <c r="X519" s="7"/>
      <c r="Y519" s="7"/>
    </row>
    <row r="520" spans="24:25" ht="12.75">
      <c r="X520" s="7"/>
      <c r="Y520" s="7"/>
    </row>
    <row r="521" spans="24:25" ht="12.75">
      <c r="X521" s="7"/>
      <c r="Y521" s="7"/>
    </row>
    <row r="522" spans="24:25" ht="12.75">
      <c r="X522" s="7"/>
      <c r="Y522" s="7"/>
    </row>
    <row r="523" spans="24:25" ht="12.75">
      <c r="X523" s="7"/>
      <c r="Y523" s="7"/>
    </row>
    <row r="524" spans="24:25" ht="12.75">
      <c r="X524" s="7"/>
      <c r="Y524" s="7"/>
    </row>
    <row r="525" spans="24:25" ht="12.75">
      <c r="X525" s="7"/>
      <c r="Y525" s="7"/>
    </row>
    <row r="526" spans="24:25" ht="12.75">
      <c r="X526" s="7"/>
      <c r="Y526" s="7"/>
    </row>
    <row r="527" spans="24:25" ht="12.75">
      <c r="X527" s="7"/>
      <c r="Y527" s="7"/>
    </row>
    <row r="528" spans="24:25" ht="12.75">
      <c r="X528" s="7"/>
      <c r="Y528" s="7"/>
    </row>
    <row r="529" spans="24:25" ht="12.75">
      <c r="X529" s="7"/>
      <c r="Y529" s="7"/>
    </row>
    <row r="530" spans="24:25" ht="12.75">
      <c r="X530" s="7"/>
      <c r="Y530" s="7"/>
    </row>
    <row r="531" spans="24:25" ht="12.75">
      <c r="X531" s="7"/>
      <c r="Y531" s="7"/>
    </row>
    <row r="532" spans="24:25" ht="12.75">
      <c r="X532" s="7"/>
      <c r="Y532" s="7"/>
    </row>
    <row r="533" spans="24:25" ht="12.75">
      <c r="X533" s="7"/>
      <c r="Y533" s="7"/>
    </row>
    <row r="534" spans="24:25" ht="12.75">
      <c r="X534" s="7"/>
      <c r="Y534" s="7"/>
    </row>
    <row r="535" spans="24:25" ht="12.75">
      <c r="X535" s="7"/>
      <c r="Y535" s="7"/>
    </row>
    <row r="536" spans="24:25" ht="12.75">
      <c r="X536" s="7"/>
      <c r="Y536" s="7"/>
    </row>
    <row r="537" spans="24:25" ht="12.75">
      <c r="X537" s="7"/>
      <c r="Y537" s="7"/>
    </row>
    <row r="538" spans="24:25" ht="12.75">
      <c r="X538" s="7"/>
      <c r="Y538" s="7"/>
    </row>
    <row r="539" spans="24:25" ht="12.75">
      <c r="X539" s="7"/>
      <c r="Y539" s="7"/>
    </row>
    <row r="540" spans="24:25" ht="12.75">
      <c r="X540" s="7"/>
      <c r="Y540" s="7"/>
    </row>
    <row r="541" spans="24:25" ht="12.75">
      <c r="X541" s="7"/>
      <c r="Y541" s="7"/>
    </row>
    <row r="542" spans="24:25" ht="12.75">
      <c r="X542" s="7"/>
      <c r="Y542" s="7"/>
    </row>
    <row r="543" spans="24:25" ht="12.75">
      <c r="X543" s="7"/>
      <c r="Y543" s="7"/>
    </row>
    <row r="544" spans="24:25" ht="12.75">
      <c r="X544" s="7"/>
      <c r="Y544" s="7"/>
    </row>
    <row r="545" spans="24:25" ht="12.75">
      <c r="X545" s="7"/>
      <c r="Y545" s="7"/>
    </row>
    <row r="546" spans="24:25" ht="12.75">
      <c r="X546" s="7"/>
      <c r="Y546" s="7"/>
    </row>
    <row r="547" spans="24:25" ht="12.75">
      <c r="X547" s="7"/>
      <c r="Y547" s="7"/>
    </row>
    <row r="548" spans="24:25" ht="12.75">
      <c r="X548" s="7"/>
      <c r="Y548" s="7"/>
    </row>
    <row r="549" spans="24:25" ht="12.75">
      <c r="X549" s="7"/>
      <c r="Y549" s="7"/>
    </row>
    <row r="550" spans="24:25" ht="12.75">
      <c r="X550" s="7"/>
      <c r="Y550" s="7"/>
    </row>
    <row r="551" spans="24:25" ht="12.75">
      <c r="X551" s="7"/>
      <c r="Y551" s="7"/>
    </row>
    <row r="552" spans="24:25" ht="12.75">
      <c r="X552" s="7"/>
      <c r="Y552" s="7"/>
    </row>
    <row r="553" spans="24:25" ht="12.75">
      <c r="X553" s="7"/>
      <c r="Y553" s="7"/>
    </row>
    <row r="554" spans="24:25" ht="12.75">
      <c r="X554" s="7"/>
      <c r="Y554" s="7"/>
    </row>
    <row r="555" spans="24:25" ht="12.75">
      <c r="X555" s="7"/>
      <c r="Y555" s="7"/>
    </row>
    <row r="556" spans="24:25" ht="12.75">
      <c r="X556" s="7"/>
      <c r="Y556" s="7"/>
    </row>
    <row r="557" spans="24:25" ht="12.75">
      <c r="X557" s="7"/>
      <c r="Y557" s="7"/>
    </row>
    <row r="558" spans="24:25" ht="12.75">
      <c r="X558" s="7"/>
      <c r="Y558" s="7"/>
    </row>
    <row r="559" spans="24:25" ht="12.75">
      <c r="X559" s="7"/>
      <c r="Y559" s="7"/>
    </row>
    <row r="560" spans="24:25" ht="12.75">
      <c r="X560" s="7"/>
      <c r="Y560" s="7"/>
    </row>
    <row r="561" spans="24:25" ht="12.75">
      <c r="X561" s="7"/>
      <c r="Y561" s="7"/>
    </row>
    <row r="562" spans="24:25" ht="12.75">
      <c r="X562" s="7"/>
      <c r="Y562" s="7"/>
    </row>
    <row r="563" spans="24:25" ht="12.75">
      <c r="X563" s="7"/>
      <c r="Y563" s="7"/>
    </row>
    <row r="564" spans="24:25" ht="12.75">
      <c r="X564" s="7"/>
      <c r="Y564" s="7"/>
    </row>
    <row r="565" spans="24:25" ht="12.75">
      <c r="X565" s="7"/>
      <c r="Y565" s="7"/>
    </row>
    <row r="566" spans="24:25" ht="12.75">
      <c r="X566" s="7"/>
      <c r="Y566" s="7"/>
    </row>
    <row r="567" spans="24:25" ht="12.75">
      <c r="X567" s="7"/>
      <c r="Y567" s="7"/>
    </row>
    <row r="568" spans="24:25" ht="12.75">
      <c r="X568" s="7"/>
      <c r="Y568" s="7"/>
    </row>
    <row r="569" spans="24:25" ht="12.75">
      <c r="X569" s="7"/>
      <c r="Y569" s="7"/>
    </row>
    <row r="570" spans="24:25" ht="12.75">
      <c r="X570" s="7"/>
      <c r="Y570" s="7"/>
    </row>
    <row r="571" spans="24:25" ht="12.75">
      <c r="X571" s="7"/>
      <c r="Y571" s="7"/>
    </row>
    <row r="572" spans="24:25" ht="12.75">
      <c r="X572" s="7"/>
      <c r="Y572" s="7"/>
    </row>
    <row r="573" spans="24:25" ht="12.75">
      <c r="X573" s="7"/>
      <c r="Y573" s="7"/>
    </row>
    <row r="574" spans="24:25" ht="12.75">
      <c r="X574" s="7"/>
      <c r="Y574" s="7"/>
    </row>
    <row r="575" spans="24:25" ht="12.75">
      <c r="X575" s="7"/>
      <c r="Y575" s="7"/>
    </row>
    <row r="576" spans="24:25" ht="12.75">
      <c r="X576" s="7"/>
      <c r="Y576" s="7"/>
    </row>
    <row r="577" spans="24:25" ht="12.75">
      <c r="X577" s="7"/>
      <c r="Y577" s="7"/>
    </row>
    <row r="578" spans="24:25" ht="12.75">
      <c r="X578" s="7"/>
      <c r="Y578" s="7"/>
    </row>
    <row r="579" spans="24:25" ht="12.75">
      <c r="X579" s="7"/>
      <c r="Y579" s="7"/>
    </row>
    <row r="580" spans="24:25" ht="12.75">
      <c r="X580" s="7"/>
      <c r="Y580" s="7"/>
    </row>
    <row r="581" spans="24:25" ht="12.75">
      <c r="X581" s="7"/>
      <c r="Y581" s="7"/>
    </row>
    <row r="582" spans="24:25" ht="12.75">
      <c r="X582" s="7"/>
      <c r="Y582" s="7"/>
    </row>
    <row r="583" spans="24:25" ht="12.75">
      <c r="X583" s="7"/>
      <c r="Y583" s="7"/>
    </row>
    <row r="584" spans="24:25" ht="12.75">
      <c r="X584" s="7"/>
      <c r="Y584" s="7"/>
    </row>
    <row r="585" spans="24:25" ht="12.75">
      <c r="X585" s="7"/>
      <c r="Y585" s="7"/>
    </row>
    <row r="586" spans="24:25" ht="12.75">
      <c r="X586" s="7"/>
      <c r="Y586" s="7"/>
    </row>
    <row r="587" spans="24:25" ht="12.75">
      <c r="X587" s="7"/>
      <c r="Y587" s="7"/>
    </row>
    <row r="588" spans="24:25" ht="12.75">
      <c r="X588" s="7"/>
      <c r="Y588" s="7"/>
    </row>
    <row r="589" spans="24:25" ht="12.75">
      <c r="X589" s="7"/>
      <c r="Y589" s="7"/>
    </row>
    <row r="590" spans="24:25" ht="12.75">
      <c r="X590" s="7"/>
      <c r="Y590" s="7"/>
    </row>
    <row r="591" spans="24:25" ht="12.75">
      <c r="X591" s="7"/>
      <c r="Y591" s="7"/>
    </row>
    <row r="592" spans="24:25" ht="12.75">
      <c r="X592" s="7"/>
      <c r="Y592" s="7"/>
    </row>
    <row r="593" spans="24:25" ht="12.75">
      <c r="X593" s="7"/>
      <c r="Y593" s="7"/>
    </row>
    <row r="594" spans="24:25" ht="12.75">
      <c r="X594" s="7"/>
      <c r="Y594" s="7"/>
    </row>
    <row r="595" spans="24:25" ht="12.75">
      <c r="X595" s="7"/>
      <c r="Y595" s="7"/>
    </row>
    <row r="596" spans="24:25" ht="12.75">
      <c r="X596" s="7"/>
      <c r="Y596" s="7"/>
    </row>
    <row r="597" spans="24:25" ht="12.75">
      <c r="X597" s="7"/>
      <c r="Y597" s="7"/>
    </row>
    <row r="598" spans="24:25" ht="12.75">
      <c r="X598" s="7"/>
      <c r="Y598" s="7"/>
    </row>
    <row r="599" spans="24:25" ht="12.75">
      <c r="X599" s="7"/>
      <c r="Y599" s="7"/>
    </row>
    <row r="600" spans="24:25" ht="12.75">
      <c r="X600" s="7"/>
      <c r="Y600" s="7"/>
    </row>
    <row r="601" spans="24:25" ht="12.75">
      <c r="X601" s="7"/>
      <c r="Y601" s="7"/>
    </row>
    <row r="602" spans="24:25" ht="12.75">
      <c r="X602" s="7"/>
      <c r="Y602" s="7"/>
    </row>
    <row r="603" spans="24:25" ht="12.75">
      <c r="X603" s="7"/>
      <c r="Y603" s="7"/>
    </row>
    <row r="604" spans="24:25" ht="12.75">
      <c r="X604" s="7"/>
      <c r="Y604" s="7"/>
    </row>
    <row r="605" spans="24:25" ht="12.75">
      <c r="X605" s="7"/>
      <c r="Y605" s="7"/>
    </row>
    <row r="606" spans="24:25" ht="12.75">
      <c r="X606" s="7"/>
      <c r="Y606" s="7"/>
    </row>
    <row r="607" spans="24:25" ht="12.75">
      <c r="X607" s="7"/>
      <c r="Y607" s="7"/>
    </row>
    <row r="608" spans="24:25" ht="12.75">
      <c r="X608" s="7"/>
      <c r="Y608" s="7"/>
    </row>
    <row r="609" spans="24:25" ht="12.75">
      <c r="X609" s="7"/>
      <c r="Y609" s="7"/>
    </row>
    <row r="610" spans="24:25" ht="12.75">
      <c r="X610" s="7"/>
      <c r="Y610" s="7"/>
    </row>
    <row r="611" spans="24:25" ht="12.75">
      <c r="X611" s="7"/>
      <c r="Y611" s="7"/>
    </row>
    <row r="612" spans="24:25" ht="12.75">
      <c r="X612" s="7"/>
      <c r="Y612" s="7"/>
    </row>
    <row r="613" spans="24:25" ht="12.75">
      <c r="X613" s="7"/>
      <c r="Y613" s="7"/>
    </row>
    <row r="614" spans="24:25" ht="12.75">
      <c r="X614" s="7"/>
      <c r="Y614" s="7"/>
    </row>
    <row r="615" spans="24:25" ht="12.75">
      <c r="X615" s="7"/>
      <c r="Y615" s="7"/>
    </row>
    <row r="616" spans="24:25" ht="12.75">
      <c r="X616" s="7"/>
      <c r="Y616" s="7"/>
    </row>
    <row r="617" spans="24:25" ht="12.75">
      <c r="X617" s="7"/>
      <c r="Y617" s="7"/>
    </row>
    <row r="618" spans="24:25" ht="12.75">
      <c r="X618" s="7"/>
      <c r="Y618" s="7"/>
    </row>
    <row r="619" spans="24:25" ht="12.75">
      <c r="X619" s="7"/>
      <c r="Y619" s="7"/>
    </row>
    <row r="620" spans="24:25" ht="12.75">
      <c r="X620" s="7"/>
      <c r="Y620" s="7"/>
    </row>
    <row r="621" spans="24:25" ht="12.75">
      <c r="X621" s="7"/>
      <c r="Y621" s="7"/>
    </row>
    <row r="622" spans="24:25" ht="12.75">
      <c r="X622" s="7"/>
      <c r="Y622" s="7"/>
    </row>
    <row r="623" spans="24:25" ht="12.75">
      <c r="X623" s="7"/>
      <c r="Y623" s="7"/>
    </row>
    <row r="624" spans="24:25" ht="12.75">
      <c r="X624" s="7"/>
      <c r="Y624" s="7"/>
    </row>
    <row r="625" spans="24:25" ht="12.75">
      <c r="X625" s="7"/>
      <c r="Y625" s="7"/>
    </row>
    <row r="626" spans="24:25" ht="12.75">
      <c r="X626" s="7"/>
      <c r="Y626" s="7"/>
    </row>
    <row r="627" spans="24:25" ht="12.75">
      <c r="X627" s="7"/>
      <c r="Y627" s="7"/>
    </row>
    <row r="628" spans="24:25" ht="12.75">
      <c r="X628" s="7"/>
      <c r="Y628" s="7"/>
    </row>
    <row r="629" spans="24:25" ht="12.75">
      <c r="X629" s="7"/>
      <c r="Y629" s="7"/>
    </row>
    <row r="630" spans="24:25" ht="12.75">
      <c r="X630" s="7"/>
      <c r="Y630" s="7"/>
    </row>
    <row r="631" spans="24:25" ht="12.75">
      <c r="X631" s="7"/>
      <c r="Y631" s="7"/>
    </row>
    <row r="632" spans="24:25" ht="12.75">
      <c r="X632" s="7"/>
      <c r="Y632" s="7"/>
    </row>
    <row r="633" spans="24:25" ht="12.75">
      <c r="X633" s="7"/>
      <c r="Y633" s="7"/>
    </row>
    <row r="634" spans="24:25" ht="12.75">
      <c r="X634" s="7"/>
      <c r="Y634" s="7"/>
    </row>
    <row r="635" spans="24:25" ht="12.75">
      <c r="X635" s="7"/>
      <c r="Y635" s="7"/>
    </row>
    <row r="636" spans="24:25" ht="12.75">
      <c r="X636" s="7"/>
      <c r="Y636" s="7"/>
    </row>
    <row r="637" spans="24:25" ht="12.75">
      <c r="X637" s="7"/>
      <c r="Y637" s="7"/>
    </row>
    <row r="638" spans="24:25" ht="12.75">
      <c r="X638" s="7"/>
      <c r="Y638" s="7"/>
    </row>
    <row r="639" spans="24:25" ht="12.75">
      <c r="X639" s="7"/>
      <c r="Y639" s="7"/>
    </row>
    <row r="640" spans="24:25" ht="12.75">
      <c r="X640" s="7"/>
      <c r="Y640" s="7"/>
    </row>
    <row r="641" spans="24:25" ht="12.75">
      <c r="X641" s="7"/>
      <c r="Y641" s="7"/>
    </row>
    <row r="642" spans="24:25" ht="12.75">
      <c r="X642" s="7"/>
      <c r="Y642" s="7"/>
    </row>
    <row r="643" spans="24:25" ht="12.75">
      <c r="X643" s="7"/>
      <c r="Y643" s="7"/>
    </row>
    <row r="644" spans="24:25" ht="12.75">
      <c r="X644" s="7"/>
      <c r="Y644" s="7"/>
    </row>
    <row r="645" spans="24:25" ht="12.75">
      <c r="X645" s="10"/>
      <c r="Y645" s="10"/>
    </row>
    <row r="646" spans="24:25" ht="12.75">
      <c r="X646" s="10"/>
      <c r="Y646" s="10"/>
    </row>
    <row r="647" spans="24:25" ht="12.75">
      <c r="X647" s="10"/>
      <c r="Y647" s="10"/>
    </row>
    <row r="648" spans="24:25" ht="12.75">
      <c r="X648" s="10"/>
      <c r="Y648" s="10"/>
    </row>
    <row r="649" spans="24:25" ht="12.75">
      <c r="X649" s="10"/>
      <c r="Y649" s="10"/>
    </row>
    <row r="650" spans="24:25" ht="12.75">
      <c r="X650" s="10"/>
      <c r="Y650" s="10"/>
    </row>
    <row r="651" spans="24:25" ht="12.75">
      <c r="X651" s="10"/>
      <c r="Y651" s="10"/>
    </row>
    <row r="652" spans="24:25" ht="12.75">
      <c r="X652" s="10"/>
      <c r="Y652" s="10"/>
    </row>
    <row r="653" spans="24:25" ht="12.75">
      <c r="X653" s="10"/>
      <c r="Y653" s="10"/>
    </row>
    <row r="654" spans="24:25" ht="12.75">
      <c r="X654" s="10"/>
      <c r="Y654" s="10"/>
    </row>
    <row r="655" spans="24:25" ht="12.75">
      <c r="X655" s="10"/>
      <c r="Y655" s="10"/>
    </row>
    <row r="656" spans="24:25" ht="12.75">
      <c r="X656" s="10"/>
      <c r="Y656" s="10"/>
    </row>
    <row r="657" spans="24:25" ht="12.75">
      <c r="X657" s="10"/>
      <c r="Y657" s="10"/>
    </row>
    <row r="658" spans="24:25" ht="12.75">
      <c r="X658" s="10"/>
      <c r="Y658" s="10"/>
    </row>
    <row r="659" spans="24:25" ht="12.75">
      <c r="X659" s="10"/>
      <c r="Y659" s="10"/>
    </row>
    <row r="660" spans="24:25" ht="12.75">
      <c r="X660" s="10"/>
      <c r="Y660" s="10"/>
    </row>
    <row r="661" spans="24:25" ht="12.75">
      <c r="X661" s="10"/>
      <c r="Y661" s="10"/>
    </row>
    <row r="662" spans="24:25" ht="12.75">
      <c r="X662" s="10"/>
      <c r="Y662" s="10"/>
    </row>
    <row r="663" spans="24:25" ht="12.75">
      <c r="X663" s="10"/>
      <c r="Y663" s="10"/>
    </row>
    <row r="664" spans="24:25" ht="12.75">
      <c r="X664" s="10"/>
      <c r="Y664" s="10"/>
    </row>
    <row r="665" spans="24:25" ht="12.75">
      <c r="X665" s="10"/>
      <c r="Y665" s="10"/>
    </row>
    <row r="666" spans="24:25" ht="12.75">
      <c r="X666" s="10"/>
      <c r="Y666" s="10"/>
    </row>
    <row r="667" spans="24:25" ht="12.75">
      <c r="X667" s="10"/>
      <c r="Y667" s="10"/>
    </row>
    <row r="668" spans="24:25" ht="12.75">
      <c r="X668" s="10"/>
      <c r="Y668" s="10"/>
    </row>
    <row r="669" spans="24:25" ht="12.75">
      <c r="X669" s="10"/>
      <c r="Y669" s="10"/>
    </row>
    <row r="670" spans="24:25" ht="12.75">
      <c r="X670" s="10"/>
      <c r="Y670" s="10"/>
    </row>
    <row r="671" spans="24:25" ht="12.75">
      <c r="X671" s="10"/>
      <c r="Y671" s="10"/>
    </row>
    <row r="672" spans="24:25" ht="12.75">
      <c r="X672" s="10"/>
      <c r="Y672" s="10"/>
    </row>
    <row r="673" spans="24:25" ht="12.75">
      <c r="X673" s="10"/>
      <c r="Y673" s="10"/>
    </row>
    <row r="674" spans="24:25" ht="12.75">
      <c r="X674" s="10"/>
      <c r="Y674" s="10"/>
    </row>
    <row r="675" spans="24:25" ht="12.75">
      <c r="X675" s="10"/>
      <c r="Y675" s="10"/>
    </row>
    <row r="676" spans="24:25" ht="12.75">
      <c r="X676" s="10"/>
      <c r="Y676" s="10"/>
    </row>
    <row r="677" spans="24:25" ht="12.75">
      <c r="X677" s="10"/>
      <c r="Y677" s="10"/>
    </row>
    <row r="678" spans="24:25" ht="12.75">
      <c r="X678" s="10"/>
      <c r="Y678" s="10"/>
    </row>
    <row r="679" spans="24:25" ht="12.75">
      <c r="X679" s="10"/>
      <c r="Y679" s="10"/>
    </row>
    <row r="680" spans="24:25" ht="12.75">
      <c r="X680" s="10"/>
      <c r="Y680" s="10"/>
    </row>
    <row r="681" spans="24:25" ht="12.75">
      <c r="X681" s="10"/>
      <c r="Y681" s="10"/>
    </row>
    <row r="682" spans="24:25" ht="12.75">
      <c r="X682" s="10"/>
      <c r="Y682" s="10"/>
    </row>
    <row r="683" spans="24:25" ht="12.75">
      <c r="X683" s="10"/>
      <c r="Y683" s="10"/>
    </row>
    <row r="684" spans="24:25" ht="12.75">
      <c r="X684" s="10"/>
      <c r="Y684" s="10"/>
    </row>
    <row r="685" spans="24:25" ht="12.75">
      <c r="X685" s="10"/>
      <c r="Y685" s="10"/>
    </row>
    <row r="686" spans="24:25" ht="12.75">
      <c r="X686" s="10"/>
      <c r="Y686" s="10"/>
    </row>
    <row r="687" spans="1:25" ht="12.75">
      <c r="A687" s="25"/>
      <c r="B687" s="25"/>
      <c r="X687" s="10"/>
      <c r="Y687" s="10"/>
    </row>
    <row r="688" spans="1:25" ht="12.75">
      <c r="A688" s="25"/>
      <c r="B688" s="25"/>
      <c r="X688" s="10"/>
      <c r="Y688" s="10"/>
    </row>
    <row r="689" spans="1:25" ht="12.75">
      <c r="A689" s="25"/>
      <c r="B689" s="25"/>
      <c r="X689" s="10"/>
      <c r="Y689" s="10"/>
    </row>
    <row r="690" spans="1:25" ht="12.75">
      <c r="A690" s="25"/>
      <c r="B690" s="25"/>
      <c r="X690" s="10"/>
      <c r="Y690" s="10"/>
    </row>
    <row r="691" spans="1:25" ht="12.75">
      <c r="A691" s="2"/>
      <c r="B691" s="2"/>
      <c r="X691" s="10"/>
      <c r="Y691" s="10"/>
    </row>
    <row r="692" spans="1:25" ht="12.75">
      <c r="A692" s="25"/>
      <c r="B692" s="25"/>
      <c r="X692" s="10"/>
      <c r="Y692" s="10"/>
    </row>
    <row r="693" spans="1:25" ht="12.75">
      <c r="A693" s="25"/>
      <c r="B693" s="25"/>
      <c r="X693" s="10"/>
      <c r="Y693" s="10"/>
    </row>
    <row r="694" spans="1:25" ht="12.75">
      <c r="A694" s="25"/>
      <c r="B694" s="25"/>
      <c r="X694" s="10"/>
      <c r="Y694" s="10"/>
    </row>
    <row r="695" spans="24:25" ht="12.75">
      <c r="X695" s="10"/>
      <c r="Y695" s="10"/>
    </row>
    <row r="696" spans="24:25" ht="12.75">
      <c r="X696" s="10"/>
      <c r="Y696" s="10"/>
    </row>
    <row r="697" spans="24:25" ht="12.75">
      <c r="X697" s="10"/>
      <c r="Y697" s="10"/>
    </row>
    <row r="698" spans="24:25" ht="12.75">
      <c r="X698" s="10"/>
      <c r="Y698" s="10"/>
    </row>
    <row r="699" spans="24:25" ht="12.75">
      <c r="X699" s="10"/>
      <c r="Y699" s="10"/>
    </row>
    <row r="700" spans="24:25" ht="12.75">
      <c r="X700" s="10"/>
      <c r="Y700" s="10"/>
    </row>
    <row r="701" spans="24:25" ht="12.75">
      <c r="X701" s="10"/>
      <c r="Y701" s="10"/>
    </row>
    <row r="702" spans="24:25" ht="12.75">
      <c r="X702" s="10"/>
      <c r="Y702" s="10"/>
    </row>
    <row r="703" spans="24:25" ht="12.75">
      <c r="X703" s="10"/>
      <c r="Y703" s="10"/>
    </row>
    <row r="704" spans="24:25" ht="12.75">
      <c r="X704" s="10"/>
      <c r="Y704" s="10"/>
    </row>
  </sheetData>
  <sheetProtection password="871B" sheet="1"/>
  <protectedRanges>
    <protectedRange sqref="Z11:Z13 Z15:Z17 Z19:Z21 Z23:Z25 Z27:Z29 Z31:Z33 Z35:Z37 Z39:Z41 Z43:Z45 Z47:Z49 Z51:Z53 Z55:Z57 Z59:Z61 Z63:Z65 Z67:Z69 Z71:Z73 Z75:Z77" name="範囲3"/>
    <protectedRange sqref="X10:Y77" name="範囲2"/>
    <protectedRange sqref="E6:G8 E11:G13 E15:G17 E19:G21 E23:G25 E27:G29 E31:G33 E35:G37 E39:G41 E43:G45 E47:G49 E51:G53 E55:G57 E59:G61 E63:G65 E67:G69 E71:G73 E75:G77" name="範囲1"/>
  </protectedRanges>
  <mergeCells count="393">
    <mergeCell ref="Z3:Z4"/>
    <mergeCell ref="AA3:AA4"/>
    <mergeCell ref="E2:AA2"/>
    <mergeCell ref="K8:M8"/>
    <mergeCell ref="X3:X4"/>
    <mergeCell ref="R3:T3"/>
    <mergeCell ref="Y3:Y4"/>
    <mergeCell ref="V5:V9"/>
    <mergeCell ref="T5:T9"/>
    <mergeCell ref="R5:R9"/>
    <mergeCell ref="Y10:Y13"/>
    <mergeCell ref="T10:T13"/>
    <mergeCell ref="AC2:AC4"/>
    <mergeCell ref="U10:U13"/>
    <mergeCell ref="W10:W13"/>
    <mergeCell ref="V10:V13"/>
    <mergeCell ref="W5:W9"/>
    <mergeCell ref="X10:X13"/>
    <mergeCell ref="U5:U9"/>
    <mergeCell ref="U3:W3"/>
    <mergeCell ref="S5:S9"/>
    <mergeCell ref="R10:R13"/>
    <mergeCell ref="E8:G8"/>
    <mergeCell ref="K7:M7"/>
    <mergeCell ref="K6:M6"/>
    <mergeCell ref="S10:S13"/>
    <mergeCell ref="O10:O13"/>
    <mergeCell ref="P10:P13"/>
    <mergeCell ref="Q10:Q13"/>
    <mergeCell ref="H11:J11"/>
    <mergeCell ref="A2:A4"/>
    <mergeCell ref="D2:D4"/>
    <mergeCell ref="O3:Q3"/>
    <mergeCell ref="E3:G4"/>
    <mergeCell ref="H3:J4"/>
    <mergeCell ref="K3:M4"/>
    <mergeCell ref="B2:C4"/>
    <mergeCell ref="N3:N4"/>
    <mergeCell ref="Y26:Y29"/>
    <mergeCell ref="Y30:Y33"/>
    <mergeCell ref="B22:C22"/>
    <mergeCell ref="B30:C30"/>
    <mergeCell ref="V26:V29"/>
    <mergeCell ref="S22:S25"/>
    <mergeCell ref="S26:S29"/>
    <mergeCell ref="W26:W29"/>
    <mergeCell ref="X26:X29"/>
    <mergeCell ref="R22:R25"/>
    <mergeCell ref="B62:C62"/>
    <mergeCell ref="B10:C10"/>
    <mergeCell ref="B14:C14"/>
    <mergeCell ref="B18:C18"/>
    <mergeCell ref="B26:C26"/>
    <mergeCell ref="B34:C34"/>
    <mergeCell ref="B50:C50"/>
    <mergeCell ref="B54:C54"/>
    <mergeCell ref="B58:C58"/>
    <mergeCell ref="B6:C6"/>
    <mergeCell ref="E6:G6"/>
    <mergeCell ref="P5:P9"/>
    <mergeCell ref="Q5:Q9"/>
    <mergeCell ref="H6:J6"/>
    <mergeCell ref="H7:J7"/>
    <mergeCell ref="H8:J8"/>
    <mergeCell ref="E7:G7"/>
    <mergeCell ref="B5:C5"/>
    <mergeCell ref="O5:O9"/>
    <mergeCell ref="Q14:Q17"/>
    <mergeCell ref="S14:S17"/>
    <mergeCell ref="H21:J21"/>
    <mergeCell ref="H19:J19"/>
    <mergeCell ref="K20:M20"/>
    <mergeCell ref="S18:S21"/>
    <mergeCell ref="O18:O21"/>
    <mergeCell ref="P18:P21"/>
    <mergeCell ref="R14:R17"/>
    <mergeCell ref="O14:O17"/>
    <mergeCell ref="P14:P17"/>
    <mergeCell ref="B66:C66"/>
    <mergeCell ref="H20:J20"/>
    <mergeCell ref="K16:M16"/>
    <mergeCell ref="K17:M17"/>
    <mergeCell ref="K19:M19"/>
    <mergeCell ref="K23:M23"/>
    <mergeCell ref="H23:J23"/>
    <mergeCell ref="E16:G16"/>
    <mergeCell ref="H16:J16"/>
    <mergeCell ref="B70:C70"/>
    <mergeCell ref="B74:C74"/>
    <mergeCell ref="E20:G20"/>
    <mergeCell ref="E21:G21"/>
    <mergeCell ref="B38:C38"/>
    <mergeCell ref="B42:C42"/>
    <mergeCell ref="B46:C46"/>
    <mergeCell ref="E32:G32"/>
    <mergeCell ref="E39:G39"/>
    <mergeCell ref="E33:G33"/>
    <mergeCell ref="E17:G17"/>
    <mergeCell ref="E13:G13"/>
    <mergeCell ref="E15:G15"/>
    <mergeCell ref="H17:J17"/>
    <mergeCell ref="Y14:Y17"/>
    <mergeCell ref="T14:T17"/>
    <mergeCell ref="U14:U17"/>
    <mergeCell ref="V14:V17"/>
    <mergeCell ref="W14:W17"/>
    <mergeCell ref="X14:X17"/>
    <mergeCell ref="K11:M11"/>
    <mergeCell ref="K12:M12"/>
    <mergeCell ref="K13:M13"/>
    <mergeCell ref="K15:M15"/>
    <mergeCell ref="E11:G11"/>
    <mergeCell ref="E12:G12"/>
    <mergeCell ref="H13:J13"/>
    <mergeCell ref="H15:J15"/>
    <mergeCell ref="H12:J12"/>
    <mergeCell ref="T26:T29"/>
    <mergeCell ref="U26:U29"/>
    <mergeCell ref="U22:U25"/>
    <mergeCell ref="P26:P29"/>
    <mergeCell ref="Q26:Q29"/>
    <mergeCell ref="R26:R29"/>
    <mergeCell ref="P22:P25"/>
    <mergeCell ref="Q22:Q25"/>
    <mergeCell ref="W18:W21"/>
    <mergeCell ref="W22:W25"/>
    <mergeCell ref="V22:V25"/>
    <mergeCell ref="Y22:Y25"/>
    <mergeCell ref="X18:X21"/>
    <mergeCell ref="Y18:Y21"/>
    <mergeCell ref="X22:X25"/>
    <mergeCell ref="E23:G23"/>
    <mergeCell ref="T18:T21"/>
    <mergeCell ref="K21:M21"/>
    <mergeCell ref="Q18:Q21"/>
    <mergeCell ref="R18:R21"/>
    <mergeCell ref="V18:V21"/>
    <mergeCell ref="E19:G19"/>
    <mergeCell ref="U18:U21"/>
    <mergeCell ref="H27:J27"/>
    <mergeCell ref="K27:M27"/>
    <mergeCell ref="T22:T25"/>
    <mergeCell ref="E25:G25"/>
    <mergeCell ref="H25:J25"/>
    <mergeCell ref="K25:M25"/>
    <mergeCell ref="O22:O25"/>
    <mergeCell ref="H24:J24"/>
    <mergeCell ref="K24:M24"/>
    <mergeCell ref="E24:G24"/>
    <mergeCell ref="Q30:Q33"/>
    <mergeCell ref="O26:O29"/>
    <mergeCell ref="E31:G31"/>
    <mergeCell ref="E28:G28"/>
    <mergeCell ref="H28:J28"/>
    <mergeCell ref="K28:M28"/>
    <mergeCell ref="E29:G29"/>
    <mergeCell ref="H29:J29"/>
    <mergeCell ref="K29:M29"/>
    <mergeCell ref="E27:G27"/>
    <mergeCell ref="P30:P33"/>
    <mergeCell ref="K33:M33"/>
    <mergeCell ref="H32:J32"/>
    <mergeCell ref="K32:M32"/>
    <mergeCell ref="O30:O33"/>
    <mergeCell ref="H33:J33"/>
    <mergeCell ref="H31:J31"/>
    <mergeCell ref="K31:M31"/>
    <mergeCell ref="U30:U33"/>
    <mergeCell ref="V30:V33"/>
    <mergeCell ref="W30:W33"/>
    <mergeCell ref="S30:S33"/>
    <mergeCell ref="E36:G36"/>
    <mergeCell ref="H37:J37"/>
    <mergeCell ref="H36:J36"/>
    <mergeCell ref="E35:G35"/>
    <mergeCell ref="H35:J35"/>
    <mergeCell ref="E37:G37"/>
    <mergeCell ref="V34:V37"/>
    <mergeCell ref="T34:T37"/>
    <mergeCell ref="O34:O37"/>
    <mergeCell ref="P34:P37"/>
    <mergeCell ref="R30:R33"/>
    <mergeCell ref="X30:X33"/>
    <mergeCell ref="X34:X37"/>
    <mergeCell ref="Q34:Q37"/>
    <mergeCell ref="S34:S37"/>
    <mergeCell ref="T30:T33"/>
    <mergeCell ref="S38:S41"/>
    <mergeCell ref="T38:T41"/>
    <mergeCell ref="U38:U41"/>
    <mergeCell ref="O38:O41"/>
    <mergeCell ref="K35:M35"/>
    <mergeCell ref="W34:W37"/>
    <mergeCell ref="R34:R37"/>
    <mergeCell ref="K36:M36"/>
    <mergeCell ref="K37:M37"/>
    <mergeCell ref="U34:U37"/>
    <mergeCell ref="K39:M39"/>
    <mergeCell ref="H39:J39"/>
    <mergeCell ref="Y34:Y37"/>
    <mergeCell ref="W38:W41"/>
    <mergeCell ref="X38:X41"/>
    <mergeCell ref="Y38:Y41"/>
    <mergeCell ref="V38:V41"/>
    <mergeCell ref="R38:R41"/>
    <mergeCell ref="P38:P41"/>
    <mergeCell ref="Q38:Q41"/>
    <mergeCell ref="H45:J45"/>
    <mergeCell ref="K45:M45"/>
    <mergeCell ref="E41:G41"/>
    <mergeCell ref="H41:J41"/>
    <mergeCell ref="K41:M41"/>
    <mergeCell ref="E40:G40"/>
    <mergeCell ref="H40:J40"/>
    <mergeCell ref="K40:M40"/>
    <mergeCell ref="E45:G45"/>
    <mergeCell ref="V42:V45"/>
    <mergeCell ref="W42:W45"/>
    <mergeCell ref="Y42:Y45"/>
    <mergeCell ref="X42:X45"/>
    <mergeCell ref="E43:G43"/>
    <mergeCell ref="H43:J43"/>
    <mergeCell ref="K43:M43"/>
    <mergeCell ref="U42:U45"/>
    <mergeCell ref="H44:J44"/>
    <mergeCell ref="K44:M44"/>
    <mergeCell ref="E47:G47"/>
    <mergeCell ref="T46:T49"/>
    <mergeCell ref="T42:T45"/>
    <mergeCell ref="Q42:Q45"/>
    <mergeCell ref="R42:R45"/>
    <mergeCell ref="S42:S45"/>
    <mergeCell ref="P42:P45"/>
    <mergeCell ref="E44:G44"/>
    <mergeCell ref="O42:O45"/>
    <mergeCell ref="P46:P49"/>
    <mergeCell ref="K47:M47"/>
    <mergeCell ref="R46:R49"/>
    <mergeCell ref="K48:M48"/>
    <mergeCell ref="S46:S49"/>
    <mergeCell ref="K49:M49"/>
    <mergeCell ref="O46:O49"/>
    <mergeCell ref="Q46:Q49"/>
    <mergeCell ref="E49:G49"/>
    <mergeCell ref="H49:J49"/>
    <mergeCell ref="H48:J48"/>
    <mergeCell ref="W46:W49"/>
    <mergeCell ref="X46:X49"/>
    <mergeCell ref="V46:V49"/>
    <mergeCell ref="U46:U49"/>
    <mergeCell ref="E48:G48"/>
    <mergeCell ref="H47:J47"/>
    <mergeCell ref="Y46:Y49"/>
    <mergeCell ref="E51:G51"/>
    <mergeCell ref="H51:J51"/>
    <mergeCell ref="K51:M51"/>
    <mergeCell ref="S50:S53"/>
    <mergeCell ref="T50:T53"/>
    <mergeCell ref="U50:U53"/>
    <mergeCell ref="V50:V53"/>
    <mergeCell ref="W50:W53"/>
    <mergeCell ref="E53:G53"/>
    <mergeCell ref="H53:J53"/>
    <mergeCell ref="K53:M53"/>
    <mergeCell ref="E52:G52"/>
    <mergeCell ref="H52:J52"/>
    <mergeCell ref="R50:R53"/>
    <mergeCell ref="K52:M52"/>
    <mergeCell ref="X50:X53"/>
    <mergeCell ref="Y50:Y53"/>
    <mergeCell ref="O50:O53"/>
    <mergeCell ref="Q54:Q57"/>
    <mergeCell ref="P50:P53"/>
    <mergeCell ref="P54:P57"/>
    <mergeCell ref="Q50:Q53"/>
    <mergeCell ref="W54:W57"/>
    <mergeCell ref="T54:T57"/>
    <mergeCell ref="U54:U57"/>
    <mergeCell ref="Q58:Q61"/>
    <mergeCell ref="H56:J56"/>
    <mergeCell ref="K56:M56"/>
    <mergeCell ref="E55:G55"/>
    <mergeCell ref="H55:J55"/>
    <mergeCell ref="K55:M55"/>
    <mergeCell ref="E61:G61"/>
    <mergeCell ref="H61:J61"/>
    <mergeCell ref="E60:G60"/>
    <mergeCell ref="H59:J59"/>
    <mergeCell ref="K59:M59"/>
    <mergeCell ref="K61:M61"/>
    <mergeCell ref="E57:G57"/>
    <mergeCell ref="E59:G59"/>
    <mergeCell ref="T58:T61"/>
    <mergeCell ref="O54:O57"/>
    <mergeCell ref="H57:J57"/>
    <mergeCell ref="K57:M57"/>
    <mergeCell ref="R54:R57"/>
    <mergeCell ref="S54:S57"/>
    <mergeCell ref="S58:S61"/>
    <mergeCell ref="H60:J60"/>
    <mergeCell ref="O58:O61"/>
    <mergeCell ref="P58:P61"/>
    <mergeCell ref="E56:G56"/>
    <mergeCell ref="K60:M60"/>
    <mergeCell ref="V54:V57"/>
    <mergeCell ref="X54:X57"/>
    <mergeCell ref="Y54:Y57"/>
    <mergeCell ref="R58:R61"/>
    <mergeCell ref="X58:X61"/>
    <mergeCell ref="Y58:Y61"/>
    <mergeCell ref="V58:V61"/>
    <mergeCell ref="W58:W61"/>
    <mergeCell ref="U58:U61"/>
    <mergeCell ref="V62:V65"/>
    <mergeCell ref="W62:W65"/>
    <mergeCell ref="E63:G63"/>
    <mergeCell ref="H63:J63"/>
    <mergeCell ref="K63:M63"/>
    <mergeCell ref="S62:S65"/>
    <mergeCell ref="P62:P65"/>
    <mergeCell ref="O62:O65"/>
    <mergeCell ref="K64:M64"/>
    <mergeCell ref="X62:X65"/>
    <mergeCell ref="Y62:Y65"/>
    <mergeCell ref="E65:G65"/>
    <mergeCell ref="H65:J65"/>
    <mergeCell ref="K65:M65"/>
    <mergeCell ref="E64:G64"/>
    <mergeCell ref="H64:J64"/>
    <mergeCell ref="Q62:Q65"/>
    <mergeCell ref="T62:T65"/>
    <mergeCell ref="U62:U65"/>
    <mergeCell ref="O66:O69"/>
    <mergeCell ref="R66:R69"/>
    <mergeCell ref="S66:S69"/>
    <mergeCell ref="P66:P69"/>
    <mergeCell ref="R62:R65"/>
    <mergeCell ref="E67:G67"/>
    <mergeCell ref="H67:J67"/>
    <mergeCell ref="K67:M67"/>
    <mergeCell ref="H69:J69"/>
    <mergeCell ref="K69:M69"/>
    <mergeCell ref="E69:G69"/>
    <mergeCell ref="E71:G71"/>
    <mergeCell ref="T66:T69"/>
    <mergeCell ref="U66:U69"/>
    <mergeCell ref="V66:V69"/>
    <mergeCell ref="X66:X69"/>
    <mergeCell ref="W66:W69"/>
    <mergeCell ref="E68:G68"/>
    <mergeCell ref="H68:J68"/>
    <mergeCell ref="K68:M68"/>
    <mergeCell ref="E73:G73"/>
    <mergeCell ref="H73:J73"/>
    <mergeCell ref="H72:J72"/>
    <mergeCell ref="E72:G72"/>
    <mergeCell ref="T70:T73"/>
    <mergeCell ref="H71:J71"/>
    <mergeCell ref="K71:M71"/>
    <mergeCell ref="H77:J77"/>
    <mergeCell ref="K73:M73"/>
    <mergeCell ref="O70:O73"/>
    <mergeCell ref="P70:P73"/>
    <mergeCell ref="K72:M72"/>
    <mergeCell ref="Y66:Y69"/>
    <mergeCell ref="Q66:Q69"/>
    <mergeCell ref="Y74:Y77"/>
    <mergeCell ref="R70:R73"/>
    <mergeCell ref="W74:W77"/>
    <mergeCell ref="X74:X77"/>
    <mergeCell ref="W70:W73"/>
    <mergeCell ref="X70:X73"/>
    <mergeCell ref="Y70:Y73"/>
    <mergeCell ref="R74:R77"/>
    <mergeCell ref="V70:V73"/>
    <mergeCell ref="S70:S73"/>
    <mergeCell ref="U70:U73"/>
    <mergeCell ref="Q74:Q77"/>
    <mergeCell ref="S74:S77"/>
    <mergeCell ref="V74:V77"/>
    <mergeCell ref="T74:T77"/>
    <mergeCell ref="U74:U77"/>
    <mergeCell ref="Q70:Q73"/>
    <mergeCell ref="E76:G76"/>
    <mergeCell ref="H76:J76"/>
    <mergeCell ref="K76:M76"/>
    <mergeCell ref="P74:P77"/>
    <mergeCell ref="K77:M77"/>
    <mergeCell ref="E75:G75"/>
    <mergeCell ref="H75:J75"/>
    <mergeCell ref="K75:M75"/>
    <mergeCell ref="O74:O77"/>
    <mergeCell ref="E77:G77"/>
  </mergeCells>
  <conditionalFormatting sqref="AC6:AC9 AC11:AC12 AC27:AC28 AC15:AC16 AC31:AC32 AC23:AC24 AC19:AC20 AC35:AC36 AC39:AC40 AC43:AC44 AC47:AC48 AC51:AC52 AC55:AC56 AC59:AC60 AC63:AC64 AC67:AC68 AC71:AC72 AC75:AC76">
    <cfRule type="cellIs" priority="11" dxfId="27" operator="equal" stopIfTrue="1">
      <formula>"YES"</formula>
    </cfRule>
    <cfRule type="cellIs" priority="12" dxfId="4" operator="equal" stopIfTrue="1">
      <formula>"Not Met"</formula>
    </cfRule>
  </conditionalFormatting>
  <conditionalFormatting sqref="X645:Y65536">
    <cfRule type="cellIs" priority="2" dxfId="4" operator="greaterThan" stopIfTrue="1">
      <formula>130</formula>
    </cfRule>
  </conditionalFormatting>
  <conditionalFormatting sqref="U78:V65536 O3:O4 R78:S65536 E98:G65536 R3:R4 H78:P65536 V3 U3:U4 E2:E3 S3 H5:N5 P3">
    <cfRule type="cellIs" priority="1" dxfId="4" operator="lessThan" stopIfTrue="1">
      <formula>70</formula>
    </cfRule>
  </conditionalFormatting>
  <conditionalFormatting sqref="A692:B65536 A23:B25 A75:B690 A11:B13 A15:B17 A71:B73 A19:B21 A27:B29 A31:B33 A35:B37 A39:B41 A43:B45 A47:B49 A51:B53 A55:B57 A59:B61 A63:B65 A67:B69 A2:A9 B7:B9">
    <cfRule type="cellIs" priority="4" dxfId="8" operator="equal" stopIfTrue="1">
      <formula>"Water"</formula>
    </cfRule>
    <cfRule type="cellIs" priority="5" dxfId="7" operator="equal" stopIfTrue="1">
      <formula>"DMSO"</formula>
    </cfRule>
  </conditionalFormatting>
  <conditionalFormatting sqref="V5:V77">
    <cfRule type="cellIs" priority="10" dxfId="3" operator="greaterThan" stopIfTrue="1">
      <formula>10</formula>
    </cfRule>
  </conditionalFormatting>
  <conditionalFormatting sqref="A22 A10 A14 A70 A18 A26 A30 A34 A38 A42 A46 A50 A54 A58 A62 A66 A74">
    <cfRule type="cellIs" priority="20" dxfId="8" operator="equal" stopIfTrue="1">
      <formula>"Water"</formula>
    </cfRule>
    <cfRule type="cellIs" priority="21" dxfId="7" operator="equal" stopIfTrue="1">
      <formula>"Acetone"</formula>
    </cfRule>
    <cfRule type="cellIs" priority="22" dxfId="6" operator="equal" stopIfTrue="1">
      <formula>"5% DMSO/acetonitrile"</formula>
    </cfRule>
  </conditionalFormatting>
  <dataValidations count="2">
    <dataValidation showInputMessage="1" showErrorMessage="1" sqref="A5"/>
    <dataValidation errorStyle="warning" showInputMessage="1" showErrorMessage="1" promptTitle="Select Solvent" errorTitle="Solvent Error" error="Invalid Choice. Please select a solvent from the drop-down menu." sqref="A10:A77 B19:B21 B11:B13 B15:B17 B23:B25 B27:B29 B31:B33 B35:B37 B39:B41 B43:B45 B47:B49 B51:B53 B55:B57 B59:B61 B63:B65 B67:B69 B71:B73 B75:B77"/>
  </dataValidations>
  <printOptions/>
  <pageMargins left="0.5905511811023623" right="0.5905511811023623" top="0.3937007874015748" bottom="0.1968503937007874" header="0.1968503937007874" footer="0.1968503937007874"/>
  <pageSetup fitToHeight="50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04"/>
  <sheetViews>
    <sheetView showGridLines="0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2.140625" style="14" customWidth="1"/>
    <col min="2" max="2" width="8.7109375" style="14" customWidth="1"/>
    <col min="3" max="3" width="20.7109375" style="1" customWidth="1"/>
    <col min="4" max="4" width="9.28125" style="2" customWidth="1"/>
    <col min="5" max="10" width="4.57421875" style="14" customWidth="1"/>
    <col min="11" max="13" width="4.421875" style="14" customWidth="1"/>
    <col min="14" max="14" width="14.28125" style="14" customWidth="1"/>
    <col min="15" max="23" width="6.8515625" style="14" customWidth="1"/>
    <col min="24" max="25" width="5.57421875" style="14" customWidth="1"/>
    <col min="26" max="26" width="9.421875" style="2" customWidth="1"/>
    <col min="27" max="27" width="8.28125" style="2" customWidth="1"/>
    <col min="28" max="28" width="30.7109375" style="2" customWidth="1"/>
    <col min="29" max="29" width="22.28125" style="2" customWidth="1"/>
    <col min="30" max="16384" width="11.421875" style="2" customWidth="1"/>
  </cols>
  <sheetData>
    <row r="1" ht="13.5" thickBot="1">
      <c r="AC1" s="229">
        <f>'General Information'!$D$3</f>
        <v>0</v>
      </c>
    </row>
    <row r="2" spans="1:29" ht="19.5" customHeight="1" thickBot="1" thickTop="1">
      <c r="A2" s="354" t="s">
        <v>0</v>
      </c>
      <c r="B2" s="394" t="s">
        <v>1</v>
      </c>
      <c r="C2" s="352"/>
      <c r="D2" s="245" t="s">
        <v>5</v>
      </c>
      <c r="E2" s="260" t="s">
        <v>122</v>
      </c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7"/>
      <c r="AB2" s="135"/>
      <c r="AC2" s="348" t="s">
        <v>131</v>
      </c>
    </row>
    <row r="3" spans="1:29" ht="33" customHeight="1">
      <c r="A3" s="390"/>
      <c r="B3" s="395"/>
      <c r="C3" s="396"/>
      <c r="D3" s="246"/>
      <c r="E3" s="410" t="s">
        <v>81</v>
      </c>
      <c r="F3" s="249"/>
      <c r="G3" s="249"/>
      <c r="H3" s="393" t="s">
        <v>125</v>
      </c>
      <c r="I3" s="249"/>
      <c r="J3" s="249"/>
      <c r="K3" s="393" t="s">
        <v>126</v>
      </c>
      <c r="L3" s="249"/>
      <c r="M3" s="249"/>
      <c r="N3" s="397" t="s">
        <v>127</v>
      </c>
      <c r="O3" s="392" t="s">
        <v>21</v>
      </c>
      <c r="P3" s="392"/>
      <c r="Q3" s="392"/>
      <c r="R3" s="391" t="s">
        <v>128</v>
      </c>
      <c r="S3" s="392"/>
      <c r="T3" s="392"/>
      <c r="U3" s="391" t="s">
        <v>129</v>
      </c>
      <c r="V3" s="392"/>
      <c r="W3" s="412"/>
      <c r="X3" s="403" t="s">
        <v>22</v>
      </c>
      <c r="Y3" s="405" t="s">
        <v>162</v>
      </c>
      <c r="Z3" s="401" t="s">
        <v>123</v>
      </c>
      <c r="AA3" s="402" t="s">
        <v>124</v>
      </c>
      <c r="AB3" s="118" t="s">
        <v>35</v>
      </c>
      <c r="AC3" s="416"/>
    </row>
    <row r="4" spans="1:29" ht="45.75" customHeight="1" thickBot="1">
      <c r="A4" s="355"/>
      <c r="B4" s="395"/>
      <c r="C4" s="396"/>
      <c r="D4" s="247"/>
      <c r="E4" s="250"/>
      <c r="F4" s="251"/>
      <c r="G4" s="251"/>
      <c r="H4" s="251"/>
      <c r="I4" s="251"/>
      <c r="J4" s="251"/>
      <c r="K4" s="251"/>
      <c r="L4" s="251"/>
      <c r="M4" s="251"/>
      <c r="N4" s="281"/>
      <c r="O4" s="4" t="s">
        <v>2</v>
      </c>
      <c r="P4" s="4" t="s">
        <v>3</v>
      </c>
      <c r="Q4" s="5" t="s">
        <v>20</v>
      </c>
      <c r="R4" s="3" t="s">
        <v>2</v>
      </c>
      <c r="S4" s="4" t="s">
        <v>3</v>
      </c>
      <c r="T4" s="34" t="s">
        <v>20</v>
      </c>
      <c r="U4" s="3" t="s">
        <v>2</v>
      </c>
      <c r="V4" s="4" t="s">
        <v>3</v>
      </c>
      <c r="W4" s="5" t="s">
        <v>20</v>
      </c>
      <c r="X4" s="404"/>
      <c r="Y4" s="406"/>
      <c r="Z4" s="320"/>
      <c r="AA4" s="318"/>
      <c r="AB4" s="119"/>
      <c r="AC4" s="349"/>
    </row>
    <row r="5" spans="1:29" s="8" customFormat="1" ht="12.75">
      <c r="A5" s="79" t="s">
        <v>34</v>
      </c>
      <c r="B5" s="384" t="s">
        <v>10</v>
      </c>
      <c r="C5" s="384"/>
      <c r="D5" s="16"/>
      <c r="E5" s="106"/>
      <c r="F5" s="29"/>
      <c r="G5" s="29"/>
      <c r="H5" s="41"/>
      <c r="I5" s="41"/>
      <c r="J5" s="41"/>
      <c r="K5" s="36"/>
      <c r="L5" s="36"/>
      <c r="M5" s="36"/>
      <c r="N5" s="17"/>
      <c r="O5" s="385" t="e">
        <f>AVERAGE(E6:G8)</f>
        <v>#DIV/0!</v>
      </c>
      <c r="P5" s="293" t="e">
        <f>STDEV(E6:G8)</f>
        <v>#DIV/0!</v>
      </c>
      <c r="Q5" s="381" t="e">
        <f>P5/O5</f>
        <v>#DIV/0!</v>
      </c>
      <c r="R5" s="413" t="e">
        <f>AVERAGE(H6:J8)</f>
        <v>#VALUE!</v>
      </c>
      <c r="S5" s="293" t="e">
        <f>STDEV(H6:J8)</f>
        <v>#VALUE!</v>
      </c>
      <c r="T5" s="381" t="e">
        <f>S5/R5</f>
        <v>#VALUE!</v>
      </c>
      <c r="U5" s="325" t="e">
        <f>ROUND(AVERAGE(N6:N8),1)</f>
        <v>#DIV/0!</v>
      </c>
      <c r="V5" s="293" t="e">
        <f>STDEV(N6:N8)</f>
        <v>#DIV/0!</v>
      </c>
      <c r="W5" s="283" t="e">
        <f>V5/U5</f>
        <v>#DIV/0!</v>
      </c>
      <c r="X5" s="146"/>
      <c r="Y5" s="147"/>
      <c r="Z5" s="31"/>
      <c r="AA5" s="108"/>
      <c r="AB5" s="131"/>
      <c r="AC5" s="80"/>
    </row>
    <row r="6" spans="1:29" s="8" customFormat="1" ht="15" customHeight="1">
      <c r="A6" s="75"/>
      <c r="B6" s="379" t="s">
        <v>160</v>
      </c>
      <c r="C6" s="380"/>
      <c r="D6" s="9" t="s">
        <v>13</v>
      </c>
      <c r="E6" s="310" t="s">
        <v>82</v>
      </c>
      <c r="F6" s="267"/>
      <c r="G6" s="267"/>
      <c r="H6" s="309" t="e">
        <f>(E6-STD!$Q$11)/STD!$Q$12</f>
        <v>#VALUE!</v>
      </c>
      <c r="I6" s="309"/>
      <c r="J6" s="309"/>
      <c r="K6" s="357" t="e">
        <f>('Ref CTRL'!$J$44-E6)/'Ref CTRL'!$J$44*100</f>
        <v>#DIV/0!</v>
      </c>
      <c r="L6" s="357"/>
      <c r="M6" s="357"/>
      <c r="N6" s="42" t="e">
        <f>IF((AND(K6&lt;0,K6&gt;-10)),0,IF(K6&lt;=-10,"interf",K6))</f>
        <v>#DIV/0!</v>
      </c>
      <c r="O6" s="386"/>
      <c r="P6" s="294"/>
      <c r="Q6" s="382"/>
      <c r="R6" s="414"/>
      <c r="S6" s="294"/>
      <c r="T6" s="382"/>
      <c r="U6" s="326"/>
      <c r="V6" s="294"/>
      <c r="W6" s="284"/>
      <c r="X6" s="146"/>
      <c r="Y6" s="147"/>
      <c r="Z6" s="31"/>
      <c r="AA6" s="108"/>
      <c r="AB6" s="132" t="s">
        <v>187</v>
      </c>
      <c r="AC6" s="76" t="e">
        <f>IF((AND(U5&gt;=75,U5&lt;=100)),"YES","Not Met")</f>
        <v>#DIV/0!</v>
      </c>
    </row>
    <row r="7" spans="1:29" s="8" customFormat="1" ht="15" customHeight="1">
      <c r="A7" s="75"/>
      <c r="B7" s="139"/>
      <c r="C7" s="171"/>
      <c r="D7" s="9" t="s">
        <v>14</v>
      </c>
      <c r="E7" s="310" t="s">
        <v>82</v>
      </c>
      <c r="F7" s="267"/>
      <c r="G7" s="267"/>
      <c r="H7" s="309" t="e">
        <f>(E7-STD!$Q$11)/STD!$Q$12</f>
        <v>#VALUE!</v>
      </c>
      <c r="I7" s="309"/>
      <c r="J7" s="309"/>
      <c r="K7" s="357" t="e">
        <f>('Ref CTRL'!$J$44-E7)/'Ref CTRL'!$J$44*100</f>
        <v>#DIV/0!</v>
      </c>
      <c r="L7" s="357"/>
      <c r="M7" s="357"/>
      <c r="N7" s="42" t="e">
        <f>IF((AND(K7&lt;0,K7&gt;-10)),0,IF(K7&lt;=-10,"interf",K7))</f>
        <v>#DIV/0!</v>
      </c>
      <c r="O7" s="386"/>
      <c r="P7" s="294"/>
      <c r="Q7" s="382"/>
      <c r="R7" s="414"/>
      <c r="S7" s="294"/>
      <c r="T7" s="382"/>
      <c r="U7" s="326"/>
      <c r="V7" s="294"/>
      <c r="W7" s="284"/>
      <c r="X7" s="146"/>
      <c r="Y7" s="147"/>
      <c r="Z7" s="31"/>
      <c r="AA7" s="108"/>
      <c r="AB7" s="110"/>
      <c r="AC7" s="113"/>
    </row>
    <row r="8" spans="1:29" s="8" customFormat="1" ht="12.75">
      <c r="A8" s="77"/>
      <c r="B8" s="172"/>
      <c r="C8" s="171"/>
      <c r="D8" s="9" t="s">
        <v>15</v>
      </c>
      <c r="E8" s="310" t="s">
        <v>82</v>
      </c>
      <c r="F8" s="267"/>
      <c r="G8" s="267"/>
      <c r="H8" s="309" t="e">
        <f>(E8-STD!$Q$11)/STD!$Q$12</f>
        <v>#VALUE!</v>
      </c>
      <c r="I8" s="309"/>
      <c r="J8" s="309"/>
      <c r="K8" s="357" t="e">
        <f>('Ref CTRL'!$J$44-E8)/'Ref CTRL'!$J$44*100</f>
        <v>#DIV/0!</v>
      </c>
      <c r="L8" s="357"/>
      <c r="M8" s="357"/>
      <c r="N8" s="42" t="e">
        <f>IF((AND(K8&lt;0,K8&gt;-10)),0,IF(K8&lt;=-10,"interf",K8))</f>
        <v>#DIV/0!</v>
      </c>
      <c r="O8" s="386"/>
      <c r="P8" s="294"/>
      <c r="Q8" s="382"/>
      <c r="R8" s="414"/>
      <c r="S8" s="294"/>
      <c r="T8" s="382"/>
      <c r="U8" s="326"/>
      <c r="V8" s="294"/>
      <c r="W8" s="284"/>
      <c r="X8" s="146"/>
      <c r="Y8" s="147"/>
      <c r="Z8" s="31"/>
      <c r="AA8" s="108"/>
      <c r="AB8" s="132" t="s">
        <v>130</v>
      </c>
      <c r="AC8" s="76" t="e">
        <f>IF(V5&lt;10,"YES","Not Met")</f>
        <v>#DIV/0!</v>
      </c>
    </row>
    <row r="9" spans="1:29" s="8" customFormat="1" ht="13.5" thickBot="1">
      <c r="A9" s="77"/>
      <c r="B9" s="172"/>
      <c r="C9" s="173"/>
      <c r="D9" s="35"/>
      <c r="E9" s="214"/>
      <c r="F9" s="215"/>
      <c r="G9" s="215"/>
      <c r="H9" s="50"/>
      <c r="I9" s="50"/>
      <c r="J9" s="50"/>
      <c r="K9" s="43"/>
      <c r="L9" s="43"/>
      <c r="M9" s="44"/>
      <c r="N9" s="42"/>
      <c r="O9" s="387"/>
      <c r="P9" s="295"/>
      <c r="Q9" s="383"/>
      <c r="R9" s="415"/>
      <c r="S9" s="295"/>
      <c r="T9" s="383"/>
      <c r="U9" s="327"/>
      <c r="V9" s="295"/>
      <c r="W9" s="285"/>
      <c r="X9" s="146"/>
      <c r="Y9" s="147"/>
      <c r="Z9" s="33"/>
      <c r="AA9" s="109"/>
      <c r="AB9" s="112"/>
      <c r="AC9" s="114"/>
    </row>
    <row r="10" spans="1:29" s="8" customFormat="1" ht="12.75">
      <c r="A10" s="79" t="str">
        <f>'General Information'!D13</f>
        <v>Acetonitrile</v>
      </c>
      <c r="B10" s="375" t="s">
        <v>138</v>
      </c>
      <c r="C10" s="376"/>
      <c r="D10" s="16"/>
      <c r="E10" s="211"/>
      <c r="F10" s="207"/>
      <c r="G10" s="207"/>
      <c r="H10" s="46"/>
      <c r="I10" s="46"/>
      <c r="J10" s="46"/>
      <c r="K10" s="45"/>
      <c r="L10" s="45"/>
      <c r="M10" s="45"/>
      <c r="N10" s="46"/>
      <c r="O10" s="301" t="e">
        <f>AVERAGE(E11:G13)</f>
        <v>#DIV/0!</v>
      </c>
      <c r="P10" s="293" t="e">
        <f>STDEV(E11:G13)</f>
        <v>#DIV/0!</v>
      </c>
      <c r="Q10" s="283" t="e">
        <f>P10/O10</f>
        <v>#DIV/0!</v>
      </c>
      <c r="R10" s="325" t="e">
        <f>AVERAGE(H11:J13)</f>
        <v>#VALUE!</v>
      </c>
      <c r="S10" s="293" t="e">
        <f>STDEV(H11:J13)</f>
        <v>#VALUE!</v>
      </c>
      <c r="T10" s="283" t="e">
        <f>S10/R10</f>
        <v>#VALUE!</v>
      </c>
      <c r="U10" s="325" t="e">
        <f>AVERAGE(N11:N13)</f>
        <v>#DIV/0!</v>
      </c>
      <c r="V10" s="293" t="e">
        <f>STDEV(N11:N13)</f>
        <v>#DIV/0!</v>
      </c>
      <c r="W10" s="283" t="e">
        <f>V10/U10</f>
        <v>#DIV/0!</v>
      </c>
      <c r="X10" s="359" t="s">
        <v>23</v>
      </c>
      <c r="Y10" s="366" t="s">
        <v>23</v>
      </c>
      <c r="Z10" s="216"/>
      <c r="AA10" s="111"/>
      <c r="AB10" s="131"/>
      <c r="AC10" s="80"/>
    </row>
    <row r="11" spans="1:29" s="8" customFormat="1" ht="15" customHeight="1">
      <c r="A11" s="163"/>
      <c r="B11" s="175" t="s">
        <v>137</v>
      </c>
      <c r="C11" s="174">
        <f>'General Information'!C13</f>
        <v>0</v>
      </c>
      <c r="D11" s="9" t="s">
        <v>13</v>
      </c>
      <c r="E11" s="310" t="s">
        <v>82</v>
      </c>
      <c r="F11" s="267"/>
      <c r="G11" s="267"/>
      <c r="H11" s="309" t="e">
        <f>(E11-STD!$Q$11)/STD!$Q$12</f>
        <v>#VALUE!</v>
      </c>
      <c r="I11" s="309"/>
      <c r="J11" s="309"/>
      <c r="K11" s="357" t="e">
        <f>(IF($A$10='Ref CTRL'!$A$44,'Ref CTRL'!$J$44,IF($A$10='Ref CTRL'!$A$48,'Ref CTRL'!$J$48,IF($A$10='Ref CTRL'!$A$52,'Ref CTRL'!$J$52,'Ref CTRL'!$J$56)))-E11)/(IF($A$10='Ref CTRL'!$A$44,'Ref CTRL'!$J$44,IF($A$10='Ref CTRL'!$A$48,'Ref CTRL'!$J$48,IF($A$10='Ref CTRL'!$A$52,'Ref CTRL'!$J$52,'Ref CTRL'!$J$56))))*100</f>
        <v>#DIV/0!</v>
      </c>
      <c r="L11" s="357"/>
      <c r="M11" s="357"/>
      <c r="N11" s="42" t="e">
        <f>IF((AND(K11&lt;0,K11&gt;-10)),0,IF(K11&lt;=-10,"interf",K11))</f>
        <v>#DIV/0!</v>
      </c>
      <c r="O11" s="302"/>
      <c r="P11" s="294"/>
      <c r="Q11" s="284"/>
      <c r="R11" s="326"/>
      <c r="S11" s="294"/>
      <c r="T11" s="284"/>
      <c r="U11" s="326"/>
      <c r="V11" s="294"/>
      <c r="W11" s="284"/>
      <c r="X11" s="360"/>
      <c r="Y11" s="367"/>
      <c r="Z11" s="217" t="s">
        <v>19</v>
      </c>
      <c r="AA11" s="201" t="e">
        <f>E11/Z11</f>
        <v>#VALUE!</v>
      </c>
      <c r="AB11" s="132" t="s">
        <v>130</v>
      </c>
      <c r="AC11" s="76" t="e">
        <f>IF(V10&lt;10,"YES","Not Met")</f>
        <v>#DIV/0!</v>
      </c>
    </row>
    <row r="12" spans="1:29" s="8" customFormat="1" ht="12.75">
      <c r="A12" s="77"/>
      <c r="B12" s="172"/>
      <c r="C12" s="171"/>
      <c r="D12" s="9" t="s">
        <v>14</v>
      </c>
      <c r="E12" s="310" t="s">
        <v>82</v>
      </c>
      <c r="F12" s="267"/>
      <c r="G12" s="267"/>
      <c r="H12" s="309" t="e">
        <f>(E12-STD!$Q$11)/STD!$Q$12</f>
        <v>#VALUE!</v>
      </c>
      <c r="I12" s="309"/>
      <c r="J12" s="309"/>
      <c r="K12" s="357" t="e">
        <f>(IF($A$10='Ref CTRL'!$A$44,'Ref CTRL'!$J$44,IF($A$10='Ref CTRL'!$A$48,'Ref CTRL'!$J$48,IF($A$10='Ref CTRL'!$A$52,'Ref CTRL'!$J$52,'Ref CTRL'!$J$56)))-E12)/(IF($A$10='Ref CTRL'!$A$44,'Ref CTRL'!$J$44,IF($A$10='Ref CTRL'!$A$48,'Ref CTRL'!$J$48,IF($A$10='Ref CTRL'!$A$52,'Ref CTRL'!$J$52,'Ref CTRL'!$J$56))))*100</f>
        <v>#DIV/0!</v>
      </c>
      <c r="L12" s="357"/>
      <c r="M12" s="357"/>
      <c r="N12" s="42" t="e">
        <f>IF((AND(K12&lt;0,K12&gt;-10)),0,IF(K12&lt;=-10,"interf",K12))</f>
        <v>#DIV/0!</v>
      </c>
      <c r="O12" s="302"/>
      <c r="P12" s="294"/>
      <c r="Q12" s="284"/>
      <c r="R12" s="326"/>
      <c r="S12" s="294"/>
      <c r="T12" s="284"/>
      <c r="U12" s="326"/>
      <c r="V12" s="294"/>
      <c r="W12" s="284"/>
      <c r="X12" s="360"/>
      <c r="Y12" s="367"/>
      <c r="Z12" s="217" t="s">
        <v>19</v>
      </c>
      <c r="AA12" s="201" t="e">
        <f>E12/Z12</f>
        <v>#VALUE!</v>
      </c>
      <c r="AB12" s="110"/>
      <c r="AC12" s="113"/>
    </row>
    <row r="13" spans="1:29" s="8" customFormat="1" ht="13.5" thickBot="1">
      <c r="A13" s="77"/>
      <c r="B13" s="172"/>
      <c r="C13" s="173"/>
      <c r="D13" s="13" t="s">
        <v>15</v>
      </c>
      <c r="E13" s="310" t="s">
        <v>82</v>
      </c>
      <c r="F13" s="267"/>
      <c r="G13" s="267"/>
      <c r="H13" s="309" t="e">
        <f>(E13-STD!$Q$11)/STD!$Q$12</f>
        <v>#VALUE!</v>
      </c>
      <c r="I13" s="309"/>
      <c r="J13" s="309"/>
      <c r="K13" s="357" t="e">
        <f>(IF($A$10='Ref CTRL'!$A$44,'Ref CTRL'!$J$44,IF($A$10='Ref CTRL'!$A$48,'Ref CTRL'!$J$48,IF($A$10='Ref CTRL'!$A$52,'Ref CTRL'!$J$52,'Ref CTRL'!$J$56)))-E13)/(IF($A$10='Ref CTRL'!$A$44,'Ref CTRL'!$J$44,IF($A$10='Ref CTRL'!$A$48,'Ref CTRL'!$J$48,IF($A$10='Ref CTRL'!$A$52,'Ref CTRL'!$J$52,'Ref CTRL'!$J$56))))*100</f>
        <v>#DIV/0!</v>
      </c>
      <c r="L13" s="357"/>
      <c r="M13" s="357"/>
      <c r="N13" s="42" t="e">
        <f>IF((AND(K13&lt;0,K13&gt;-10)),0,IF(K13&lt;=-10,"interf",K13))</f>
        <v>#DIV/0!</v>
      </c>
      <c r="O13" s="312"/>
      <c r="P13" s="298"/>
      <c r="Q13" s="321"/>
      <c r="R13" s="333"/>
      <c r="S13" s="298"/>
      <c r="T13" s="321"/>
      <c r="U13" s="333"/>
      <c r="V13" s="298"/>
      <c r="W13" s="321"/>
      <c r="X13" s="365"/>
      <c r="Y13" s="411"/>
      <c r="Z13" s="218" t="s">
        <v>19</v>
      </c>
      <c r="AA13" s="203" t="e">
        <f>E13/Z13</f>
        <v>#VALUE!</v>
      </c>
      <c r="AB13" s="133"/>
      <c r="AC13" s="83"/>
    </row>
    <row r="14" spans="1:29" s="8" customFormat="1" ht="12.75">
      <c r="A14" s="79" t="str">
        <f>'General Information'!D14</f>
        <v>Acetonitrile</v>
      </c>
      <c r="B14" s="375" t="s">
        <v>141</v>
      </c>
      <c r="C14" s="376"/>
      <c r="D14" s="16"/>
      <c r="E14" s="211"/>
      <c r="F14" s="207"/>
      <c r="G14" s="207"/>
      <c r="H14" s="46"/>
      <c r="I14" s="46"/>
      <c r="J14" s="46"/>
      <c r="K14" s="45"/>
      <c r="L14" s="45"/>
      <c r="M14" s="45"/>
      <c r="N14" s="46"/>
      <c r="O14" s="301" t="e">
        <f>AVERAGE(E15:G17)</f>
        <v>#DIV/0!</v>
      </c>
      <c r="P14" s="293" t="e">
        <f>STDEV(E15:G17)</f>
        <v>#DIV/0!</v>
      </c>
      <c r="Q14" s="283" t="e">
        <f>P14/O14</f>
        <v>#DIV/0!</v>
      </c>
      <c r="R14" s="325" t="e">
        <f>AVERAGE(H15:J17)</f>
        <v>#VALUE!</v>
      </c>
      <c r="S14" s="293" t="e">
        <f>STDEV(H15:J17)</f>
        <v>#VALUE!</v>
      </c>
      <c r="T14" s="283" t="e">
        <f>S14/R14</f>
        <v>#VALUE!</v>
      </c>
      <c r="U14" s="325" t="e">
        <f>AVERAGE(N15:N17)</f>
        <v>#DIV/0!</v>
      </c>
      <c r="V14" s="293" t="e">
        <f>STDEV(N15:N17)</f>
        <v>#DIV/0!</v>
      </c>
      <c r="W14" s="283" t="e">
        <f>V14/U14</f>
        <v>#DIV/0!</v>
      </c>
      <c r="X14" s="359" t="s">
        <v>23</v>
      </c>
      <c r="Y14" s="366" t="s">
        <v>23</v>
      </c>
      <c r="Z14" s="219"/>
      <c r="AA14" s="201"/>
      <c r="AB14" s="131"/>
      <c r="AC14" s="80"/>
    </row>
    <row r="15" spans="1:29" s="8" customFormat="1" ht="15" customHeight="1">
      <c r="A15" s="167"/>
      <c r="B15" s="175" t="s">
        <v>137</v>
      </c>
      <c r="C15" s="174">
        <f>'General Information'!C14</f>
        <v>0</v>
      </c>
      <c r="D15" s="9" t="s">
        <v>13</v>
      </c>
      <c r="E15" s="310" t="s">
        <v>82</v>
      </c>
      <c r="F15" s="267"/>
      <c r="G15" s="267"/>
      <c r="H15" s="309" t="e">
        <f>(E15-STD!$Q$11)/STD!$Q$12</f>
        <v>#VALUE!</v>
      </c>
      <c r="I15" s="309"/>
      <c r="J15" s="309"/>
      <c r="K15" s="357" t="e">
        <f>(IF($A$14='Ref CTRL'!$A$44,'Ref CTRL'!$J$44,IF($A$14='Ref CTRL'!$A$48,'Ref CTRL'!$J$48,IF($A$14='Ref CTRL'!$A$52,'Ref CTRL'!$J$52,'Ref CTRL'!$J$56)))-E15)/(IF($A$14='Ref CTRL'!$A$44,'Ref CTRL'!$J$44,IF($A$14='Ref CTRL'!$A$48,'Ref CTRL'!$J$48,IF($A$14='Ref CTRL'!$A$52,'Ref CTRL'!$J$52,'Ref CTRL'!$J$56))))*100</f>
        <v>#DIV/0!</v>
      </c>
      <c r="L15" s="357"/>
      <c r="M15" s="357"/>
      <c r="N15" s="42" t="e">
        <f>IF((AND(K15&lt;0,K15&gt;-10)),0,IF(K15&lt;=-10,"interf",K15))</f>
        <v>#DIV/0!</v>
      </c>
      <c r="O15" s="302"/>
      <c r="P15" s="294"/>
      <c r="Q15" s="284"/>
      <c r="R15" s="326"/>
      <c r="S15" s="294"/>
      <c r="T15" s="284"/>
      <c r="U15" s="326"/>
      <c r="V15" s="294"/>
      <c r="W15" s="284"/>
      <c r="X15" s="360"/>
      <c r="Y15" s="367"/>
      <c r="Z15" s="217" t="s">
        <v>19</v>
      </c>
      <c r="AA15" s="201" t="e">
        <f>E15/Z15</f>
        <v>#VALUE!</v>
      </c>
      <c r="AB15" s="132" t="s">
        <v>130</v>
      </c>
      <c r="AC15" s="76" t="e">
        <f>IF(V14&lt;10,"YES","Not Met")</f>
        <v>#DIV/0!</v>
      </c>
    </row>
    <row r="16" spans="1:29" s="8" customFormat="1" ht="12.75">
      <c r="A16" s="168"/>
      <c r="B16" s="176"/>
      <c r="C16" s="171"/>
      <c r="D16" s="9" t="s">
        <v>14</v>
      </c>
      <c r="E16" s="310" t="s">
        <v>82</v>
      </c>
      <c r="F16" s="267"/>
      <c r="G16" s="267"/>
      <c r="H16" s="309" t="e">
        <f>(E16-STD!$Q$11)/STD!$Q$12</f>
        <v>#VALUE!</v>
      </c>
      <c r="I16" s="309"/>
      <c r="J16" s="309"/>
      <c r="K16" s="357" t="e">
        <f>(IF($A$14='Ref CTRL'!$A$44,'Ref CTRL'!$J$44,IF($A$14='Ref CTRL'!$A$48,'Ref CTRL'!$J$48,IF($A$14='Ref CTRL'!$A$52,'Ref CTRL'!$J$52,'Ref CTRL'!$J$56)))-E16)/(IF($A$14='Ref CTRL'!$A$44,'Ref CTRL'!$J$44,IF($A$14='Ref CTRL'!$A$48,'Ref CTRL'!$J$48,IF($A$14='Ref CTRL'!$A$52,'Ref CTRL'!$J$52,'Ref CTRL'!$J$56))))*100</f>
        <v>#DIV/0!</v>
      </c>
      <c r="L16" s="357"/>
      <c r="M16" s="357"/>
      <c r="N16" s="42" t="e">
        <f>IF((AND(K16&lt;0,K16&gt;-10)),0,IF(K16&lt;=-10,"interf",K16))</f>
        <v>#DIV/0!</v>
      </c>
      <c r="O16" s="302"/>
      <c r="P16" s="294"/>
      <c r="Q16" s="284"/>
      <c r="R16" s="326"/>
      <c r="S16" s="294"/>
      <c r="T16" s="284"/>
      <c r="U16" s="326"/>
      <c r="V16" s="294"/>
      <c r="W16" s="284"/>
      <c r="X16" s="360"/>
      <c r="Y16" s="367"/>
      <c r="Z16" s="217" t="s">
        <v>19</v>
      </c>
      <c r="AA16" s="201" t="e">
        <f>E16/Z16</f>
        <v>#VALUE!</v>
      </c>
      <c r="AB16" s="110"/>
      <c r="AC16" s="113"/>
    </row>
    <row r="17" spans="1:29" s="8" customFormat="1" ht="13.5" thickBot="1">
      <c r="A17" s="168"/>
      <c r="B17" s="176"/>
      <c r="C17" s="173"/>
      <c r="D17" s="13" t="s">
        <v>15</v>
      </c>
      <c r="E17" s="310" t="s">
        <v>82</v>
      </c>
      <c r="F17" s="267"/>
      <c r="G17" s="267"/>
      <c r="H17" s="309" t="e">
        <f>(E17-STD!$Q$11)/STD!$Q$12</f>
        <v>#VALUE!</v>
      </c>
      <c r="I17" s="309"/>
      <c r="J17" s="309"/>
      <c r="K17" s="357" t="e">
        <f>(IF($A$14='Ref CTRL'!$A$44,'Ref CTRL'!$J$44,IF($A$14='Ref CTRL'!$A$48,'Ref CTRL'!$J$48,IF($A$14='Ref CTRL'!$A$52,'Ref CTRL'!$J$52,'Ref CTRL'!$J$56)))-E17)/(IF($A$14='Ref CTRL'!$A$44,'Ref CTRL'!$J$44,IF($A$14='Ref CTRL'!$A$48,'Ref CTRL'!$J$48,IF($A$14='Ref CTRL'!$A$52,'Ref CTRL'!$J$52,'Ref CTRL'!$J$56))))*100</f>
        <v>#DIV/0!</v>
      </c>
      <c r="L17" s="357"/>
      <c r="M17" s="357"/>
      <c r="N17" s="42" t="e">
        <f>IF((AND(K17&lt;0,K17&gt;-10)),0,IF(K17&lt;=-10,"interf",K17))</f>
        <v>#DIV/0!</v>
      </c>
      <c r="O17" s="312"/>
      <c r="P17" s="298"/>
      <c r="Q17" s="321"/>
      <c r="R17" s="333"/>
      <c r="S17" s="298"/>
      <c r="T17" s="321"/>
      <c r="U17" s="333"/>
      <c r="V17" s="298"/>
      <c r="W17" s="321"/>
      <c r="X17" s="365"/>
      <c r="Y17" s="411"/>
      <c r="Z17" s="218" t="s">
        <v>19</v>
      </c>
      <c r="AA17" s="203" t="e">
        <f>E17/Z17</f>
        <v>#VALUE!</v>
      </c>
      <c r="AB17" s="133"/>
      <c r="AC17" s="83"/>
    </row>
    <row r="18" spans="1:29" s="8" customFormat="1" ht="12.75">
      <c r="A18" s="79" t="str">
        <f>'General Information'!D15</f>
        <v>Acetonitrile</v>
      </c>
      <c r="B18" s="375" t="s">
        <v>142</v>
      </c>
      <c r="C18" s="376"/>
      <c r="D18" s="16"/>
      <c r="E18" s="211"/>
      <c r="F18" s="207"/>
      <c r="G18" s="207"/>
      <c r="H18" s="46"/>
      <c r="I18" s="46"/>
      <c r="J18" s="46"/>
      <c r="K18" s="45"/>
      <c r="L18" s="45"/>
      <c r="M18" s="45"/>
      <c r="N18" s="46"/>
      <c r="O18" s="301" t="e">
        <f>AVERAGE(E19:G21)</f>
        <v>#DIV/0!</v>
      </c>
      <c r="P18" s="293" t="e">
        <f>STDEV(E19:G21)</f>
        <v>#DIV/0!</v>
      </c>
      <c r="Q18" s="283" t="e">
        <f>P18/O18</f>
        <v>#DIV/0!</v>
      </c>
      <c r="R18" s="325" t="e">
        <f>AVERAGE(H19:J21)</f>
        <v>#VALUE!</v>
      </c>
      <c r="S18" s="293" t="e">
        <f>STDEV(H19:J21)</f>
        <v>#VALUE!</v>
      </c>
      <c r="T18" s="283" t="e">
        <f>S18/R18</f>
        <v>#VALUE!</v>
      </c>
      <c r="U18" s="325" t="e">
        <f>AVERAGE(N19:N21)</f>
        <v>#DIV/0!</v>
      </c>
      <c r="V18" s="293" t="e">
        <f>STDEV(N19:N21)</f>
        <v>#DIV/0!</v>
      </c>
      <c r="W18" s="283" t="e">
        <f>V18/U18</f>
        <v>#DIV/0!</v>
      </c>
      <c r="X18" s="359" t="s">
        <v>23</v>
      </c>
      <c r="Y18" s="366" t="s">
        <v>23</v>
      </c>
      <c r="Z18" s="219"/>
      <c r="AA18" s="201"/>
      <c r="AB18" s="131"/>
      <c r="AC18" s="80"/>
    </row>
    <row r="19" spans="1:29" s="8" customFormat="1" ht="15" customHeight="1">
      <c r="A19" s="167"/>
      <c r="B19" s="175" t="s">
        <v>137</v>
      </c>
      <c r="C19" s="174">
        <f>'General Information'!C15</f>
        <v>0</v>
      </c>
      <c r="D19" s="9" t="s">
        <v>13</v>
      </c>
      <c r="E19" s="310" t="s">
        <v>82</v>
      </c>
      <c r="F19" s="267"/>
      <c r="G19" s="267"/>
      <c r="H19" s="309" t="e">
        <f>(E19-STD!$Q$11)/STD!$Q$12</f>
        <v>#VALUE!</v>
      </c>
      <c r="I19" s="309"/>
      <c r="J19" s="309"/>
      <c r="K19" s="357" t="e">
        <f>(IF($A$18='Ref CTRL'!$A$44,'Ref CTRL'!$J$44,IF($A$18='Ref CTRL'!$A$48,'Ref CTRL'!$J$48,IF($A$18='Ref CTRL'!$A$52,'Ref CTRL'!$J$52,'Ref CTRL'!$J$56)))-E19)/(IF($A$18='Ref CTRL'!$A$44,'Ref CTRL'!$J$44,IF($A$18='Ref CTRL'!$A$48,'Ref CTRL'!$J$48,IF($A$18='Ref CTRL'!$A$52,'Ref CTRL'!$J$52,'Ref CTRL'!$J$56))))*100</f>
        <v>#DIV/0!</v>
      </c>
      <c r="L19" s="357"/>
      <c r="M19" s="357"/>
      <c r="N19" s="42" t="e">
        <f>IF((AND(K19&lt;0,K19&gt;-10)),0,IF(K19&lt;=-10,"interf",K19))</f>
        <v>#DIV/0!</v>
      </c>
      <c r="O19" s="302"/>
      <c r="P19" s="294"/>
      <c r="Q19" s="284"/>
      <c r="R19" s="326"/>
      <c r="S19" s="294"/>
      <c r="T19" s="284"/>
      <c r="U19" s="326"/>
      <c r="V19" s="294"/>
      <c r="W19" s="284"/>
      <c r="X19" s="360"/>
      <c r="Y19" s="367"/>
      <c r="Z19" s="217" t="s">
        <v>19</v>
      </c>
      <c r="AA19" s="201" t="e">
        <f>E19/Z19</f>
        <v>#VALUE!</v>
      </c>
      <c r="AB19" s="132" t="s">
        <v>130</v>
      </c>
      <c r="AC19" s="76" t="e">
        <f>IF(V18&lt;10,"YES","Not Met")</f>
        <v>#DIV/0!</v>
      </c>
    </row>
    <row r="20" spans="1:29" s="8" customFormat="1" ht="12.75">
      <c r="A20" s="168"/>
      <c r="B20" s="176"/>
      <c r="C20" s="171"/>
      <c r="D20" s="9" t="s">
        <v>14</v>
      </c>
      <c r="E20" s="310" t="s">
        <v>82</v>
      </c>
      <c r="F20" s="267"/>
      <c r="G20" s="267"/>
      <c r="H20" s="309" t="e">
        <f>(E20-STD!$Q$11)/STD!$Q$12</f>
        <v>#VALUE!</v>
      </c>
      <c r="I20" s="309"/>
      <c r="J20" s="309"/>
      <c r="K20" s="357" t="e">
        <f>(IF($A$18='Ref CTRL'!$A$44,'Ref CTRL'!$J$44,IF($A$18='Ref CTRL'!$A$48,'Ref CTRL'!$J$48,IF($A$18='Ref CTRL'!$A$52,'Ref CTRL'!$J$52,'Ref CTRL'!$J$56)))-E20)/(IF($A$18='Ref CTRL'!$A$44,'Ref CTRL'!$J$44,IF($A$18='Ref CTRL'!$A$48,'Ref CTRL'!$J$48,IF($A$18='Ref CTRL'!$A$52,'Ref CTRL'!$J$52,'Ref CTRL'!$J$56))))*100</f>
        <v>#DIV/0!</v>
      </c>
      <c r="L20" s="357"/>
      <c r="M20" s="357"/>
      <c r="N20" s="42" t="e">
        <f>IF((AND(K20&lt;0,K20&gt;-10)),0,IF(K20&lt;=-10,"interf",K20))</f>
        <v>#DIV/0!</v>
      </c>
      <c r="O20" s="302"/>
      <c r="P20" s="294"/>
      <c r="Q20" s="284"/>
      <c r="R20" s="326"/>
      <c r="S20" s="294"/>
      <c r="T20" s="284"/>
      <c r="U20" s="326"/>
      <c r="V20" s="294"/>
      <c r="W20" s="284"/>
      <c r="X20" s="360"/>
      <c r="Y20" s="367"/>
      <c r="Z20" s="217" t="s">
        <v>19</v>
      </c>
      <c r="AA20" s="201" t="e">
        <f>E20/Z20</f>
        <v>#VALUE!</v>
      </c>
      <c r="AB20" s="110"/>
      <c r="AC20" s="113"/>
    </row>
    <row r="21" spans="1:29" s="8" customFormat="1" ht="13.5" thickBot="1">
      <c r="A21" s="168"/>
      <c r="B21" s="176"/>
      <c r="C21" s="171"/>
      <c r="D21" s="15" t="s">
        <v>15</v>
      </c>
      <c r="E21" s="310" t="s">
        <v>82</v>
      </c>
      <c r="F21" s="267"/>
      <c r="G21" s="267"/>
      <c r="H21" s="309" t="e">
        <f>(E21-STD!$Q$11)/STD!$Q$12</f>
        <v>#VALUE!</v>
      </c>
      <c r="I21" s="309"/>
      <c r="J21" s="309"/>
      <c r="K21" s="357" t="e">
        <f>(IF($A$18='Ref CTRL'!$A$44,'Ref CTRL'!$J$44,IF($A$18='Ref CTRL'!$A$48,'Ref CTRL'!$J$48,IF($A$18='Ref CTRL'!$A$52,'Ref CTRL'!$J$52,'Ref CTRL'!$J$56)))-E21)/(IF($A$18='Ref CTRL'!$A$44,'Ref CTRL'!$J$44,IF($A$18='Ref CTRL'!$A$48,'Ref CTRL'!$J$48,IF($A$18='Ref CTRL'!$A$52,'Ref CTRL'!$J$52,'Ref CTRL'!$J$56))))*100</f>
        <v>#DIV/0!</v>
      </c>
      <c r="L21" s="357"/>
      <c r="M21" s="357"/>
      <c r="N21" s="52" t="e">
        <f>IF((AND(K21&lt;0,K21&gt;-10)),0,IF(K21&lt;=-10,"interf",K21))</f>
        <v>#DIV/0!</v>
      </c>
      <c r="O21" s="302"/>
      <c r="P21" s="294"/>
      <c r="Q21" s="284"/>
      <c r="R21" s="326"/>
      <c r="S21" s="294"/>
      <c r="T21" s="284"/>
      <c r="U21" s="326"/>
      <c r="V21" s="294"/>
      <c r="W21" s="284"/>
      <c r="X21" s="360"/>
      <c r="Y21" s="367"/>
      <c r="Z21" s="217" t="s">
        <v>19</v>
      </c>
      <c r="AA21" s="201" t="e">
        <f>E21/Z21</f>
        <v>#VALUE!</v>
      </c>
      <c r="AB21" s="133"/>
      <c r="AC21" s="83"/>
    </row>
    <row r="22" spans="1:29" s="8" customFormat="1" ht="12.75">
      <c r="A22" s="79" t="str">
        <f>'General Information'!D16</f>
        <v>Acetonitrile</v>
      </c>
      <c r="B22" s="375" t="s">
        <v>143</v>
      </c>
      <c r="C22" s="376"/>
      <c r="D22" s="16"/>
      <c r="E22" s="211"/>
      <c r="F22" s="207"/>
      <c r="G22" s="207"/>
      <c r="H22" s="46"/>
      <c r="I22" s="46"/>
      <c r="J22" s="46"/>
      <c r="K22" s="45"/>
      <c r="L22" s="45"/>
      <c r="M22" s="45"/>
      <c r="N22" s="46"/>
      <c r="O22" s="301" t="e">
        <f>AVERAGE(E23:G25)</f>
        <v>#DIV/0!</v>
      </c>
      <c r="P22" s="293" t="e">
        <f>STDEV(E23:G25)</f>
        <v>#DIV/0!</v>
      </c>
      <c r="Q22" s="283" t="e">
        <f>P22/O22</f>
        <v>#DIV/0!</v>
      </c>
      <c r="R22" s="325" t="e">
        <f>AVERAGE(H23:J25)</f>
        <v>#VALUE!</v>
      </c>
      <c r="S22" s="293" t="e">
        <f>STDEV(H23:J25)</f>
        <v>#VALUE!</v>
      </c>
      <c r="T22" s="283" t="e">
        <f>S22/R22</f>
        <v>#VALUE!</v>
      </c>
      <c r="U22" s="325" t="e">
        <f>AVERAGE(N23:N25)</f>
        <v>#DIV/0!</v>
      </c>
      <c r="V22" s="293" t="e">
        <f>STDEV(N23:N25)</f>
        <v>#DIV/0!</v>
      </c>
      <c r="W22" s="283" t="e">
        <f>V22/U22</f>
        <v>#DIV/0!</v>
      </c>
      <c r="X22" s="359" t="s">
        <v>23</v>
      </c>
      <c r="Y22" s="366" t="s">
        <v>23</v>
      </c>
      <c r="Z22" s="216"/>
      <c r="AA22" s="202"/>
      <c r="AB22" s="131"/>
      <c r="AC22" s="80"/>
    </row>
    <row r="23" spans="1:29" s="8" customFormat="1" ht="15" customHeight="1">
      <c r="A23" s="167"/>
      <c r="B23" s="175" t="s">
        <v>137</v>
      </c>
      <c r="C23" s="177">
        <f>'General Information'!C16</f>
        <v>0</v>
      </c>
      <c r="D23" s="9" t="s">
        <v>13</v>
      </c>
      <c r="E23" s="310" t="s">
        <v>82</v>
      </c>
      <c r="F23" s="267"/>
      <c r="G23" s="267"/>
      <c r="H23" s="309" t="e">
        <f>(E23-STD!$Q$11)/STD!$Q$12</f>
        <v>#VALUE!</v>
      </c>
      <c r="I23" s="309"/>
      <c r="J23" s="309"/>
      <c r="K23" s="357" t="e">
        <f>(IF($A$22='Ref CTRL'!$A$44,'Ref CTRL'!$J$44,IF($A$22='Ref CTRL'!$A$48,'Ref CTRL'!$J$48,IF($A$22='Ref CTRL'!$A$52,'Ref CTRL'!$J$52,'Ref CTRL'!$J$56)))-E23)/(IF($A$22='Ref CTRL'!$A$44,'Ref CTRL'!$J$44,IF($A$22='Ref CTRL'!$A$48,'Ref CTRL'!$J$48,IF($A$22='Ref CTRL'!$A$52,'Ref CTRL'!$J$52,'Ref CTRL'!$J$56))))*100</f>
        <v>#DIV/0!</v>
      </c>
      <c r="L23" s="357"/>
      <c r="M23" s="357"/>
      <c r="N23" s="42" t="e">
        <f>IF((AND(K23&lt;0,K23&gt;-10)),0,IF(K23&lt;=-10,"interf",K23))</f>
        <v>#DIV/0!</v>
      </c>
      <c r="O23" s="302"/>
      <c r="P23" s="294"/>
      <c r="Q23" s="284"/>
      <c r="R23" s="326"/>
      <c r="S23" s="294"/>
      <c r="T23" s="284"/>
      <c r="U23" s="326"/>
      <c r="V23" s="294"/>
      <c r="W23" s="284"/>
      <c r="X23" s="360"/>
      <c r="Y23" s="367"/>
      <c r="Z23" s="217" t="s">
        <v>19</v>
      </c>
      <c r="AA23" s="201" t="e">
        <f>E23/Z23</f>
        <v>#VALUE!</v>
      </c>
      <c r="AB23" s="132" t="s">
        <v>130</v>
      </c>
      <c r="AC23" s="76" t="e">
        <f>IF(V22&lt;10,"YES","Not Met")</f>
        <v>#DIV/0!</v>
      </c>
    </row>
    <row r="24" spans="1:29" s="8" customFormat="1" ht="12.75">
      <c r="A24" s="168"/>
      <c r="B24" s="176"/>
      <c r="C24" s="171"/>
      <c r="D24" s="9" t="s">
        <v>14</v>
      </c>
      <c r="E24" s="310" t="s">
        <v>82</v>
      </c>
      <c r="F24" s="267"/>
      <c r="G24" s="267"/>
      <c r="H24" s="309" t="e">
        <f>(E24-STD!$Q$11)/STD!$Q$12</f>
        <v>#VALUE!</v>
      </c>
      <c r="I24" s="309"/>
      <c r="J24" s="309"/>
      <c r="K24" s="357" t="e">
        <f>(IF($A$22='Ref CTRL'!$A$44,'Ref CTRL'!$J$44,IF($A$22='Ref CTRL'!$A$48,'Ref CTRL'!$J$48,IF($A$22='Ref CTRL'!$A$52,'Ref CTRL'!$J$52,'Ref CTRL'!$J$56)))-E24)/(IF($A$22='Ref CTRL'!$A$44,'Ref CTRL'!$J$44,IF($A$22='Ref CTRL'!$A$48,'Ref CTRL'!$J$48,IF($A$22='Ref CTRL'!$A$52,'Ref CTRL'!$J$52,'Ref CTRL'!$J$56))))*100</f>
        <v>#DIV/0!</v>
      </c>
      <c r="L24" s="357"/>
      <c r="M24" s="357"/>
      <c r="N24" s="42" t="e">
        <f>IF((AND(K24&lt;0,K24&gt;-10)),0,IF(K24&lt;=-10,"interf",K24))</f>
        <v>#DIV/0!</v>
      </c>
      <c r="O24" s="302"/>
      <c r="P24" s="294"/>
      <c r="Q24" s="284"/>
      <c r="R24" s="326"/>
      <c r="S24" s="294"/>
      <c r="T24" s="284"/>
      <c r="U24" s="326"/>
      <c r="V24" s="294"/>
      <c r="W24" s="284"/>
      <c r="X24" s="360"/>
      <c r="Y24" s="367"/>
      <c r="Z24" s="217" t="s">
        <v>19</v>
      </c>
      <c r="AA24" s="201" t="e">
        <f>E24/Z24</f>
        <v>#VALUE!</v>
      </c>
      <c r="AB24" s="110"/>
      <c r="AC24" s="113"/>
    </row>
    <row r="25" spans="1:29" s="8" customFormat="1" ht="13.5" thickBot="1">
      <c r="A25" s="168"/>
      <c r="B25" s="176"/>
      <c r="C25" s="173"/>
      <c r="D25" s="13" t="s">
        <v>15</v>
      </c>
      <c r="E25" s="310" t="s">
        <v>82</v>
      </c>
      <c r="F25" s="267"/>
      <c r="G25" s="267"/>
      <c r="H25" s="309" t="e">
        <f>(E25-STD!$Q$11)/STD!$Q$12</f>
        <v>#VALUE!</v>
      </c>
      <c r="I25" s="309"/>
      <c r="J25" s="309"/>
      <c r="K25" s="357" t="e">
        <f>(IF($A$22='Ref CTRL'!$A$44,'Ref CTRL'!$J$44,IF($A$22='Ref CTRL'!$A$48,'Ref CTRL'!$J$48,IF($A$22='Ref CTRL'!$A$52,'Ref CTRL'!$J$52,'Ref CTRL'!$J$56)))-E25)/(IF($A$22='Ref CTRL'!$A$44,'Ref CTRL'!$J$44,IF($A$22='Ref CTRL'!$A$48,'Ref CTRL'!$J$48,IF($A$22='Ref CTRL'!$A$52,'Ref CTRL'!$J$52,'Ref CTRL'!$J$56))))*100</f>
        <v>#DIV/0!</v>
      </c>
      <c r="L25" s="357"/>
      <c r="M25" s="357"/>
      <c r="N25" s="42" t="e">
        <f>IF((AND(K25&lt;0,K25&gt;-10)),0,IF(K25&lt;=-10,"interf",K25))</f>
        <v>#DIV/0!</v>
      </c>
      <c r="O25" s="312"/>
      <c r="P25" s="298"/>
      <c r="Q25" s="321"/>
      <c r="R25" s="333"/>
      <c r="S25" s="295"/>
      <c r="T25" s="321"/>
      <c r="U25" s="333"/>
      <c r="V25" s="298"/>
      <c r="W25" s="321"/>
      <c r="X25" s="365"/>
      <c r="Y25" s="411"/>
      <c r="Z25" s="218" t="s">
        <v>19</v>
      </c>
      <c r="AA25" s="203" t="e">
        <f>E25/Z25</f>
        <v>#VALUE!</v>
      </c>
      <c r="AB25" s="133"/>
      <c r="AC25" s="83"/>
    </row>
    <row r="26" spans="1:29" s="8" customFormat="1" ht="12.75">
      <c r="A26" s="79" t="str">
        <f>'General Information'!D17</f>
        <v>Acetonitrile</v>
      </c>
      <c r="B26" s="375" t="s">
        <v>144</v>
      </c>
      <c r="C26" s="376"/>
      <c r="D26" s="16"/>
      <c r="E26" s="211"/>
      <c r="F26" s="207"/>
      <c r="G26" s="207"/>
      <c r="H26" s="46"/>
      <c r="I26" s="46"/>
      <c r="J26" s="46"/>
      <c r="K26" s="45"/>
      <c r="L26" s="45"/>
      <c r="M26" s="45"/>
      <c r="N26" s="46"/>
      <c r="O26" s="301" t="e">
        <f>AVERAGE(E27:G29)</f>
        <v>#DIV/0!</v>
      </c>
      <c r="P26" s="293" t="e">
        <f>STDEV(E27:G29)</f>
        <v>#DIV/0!</v>
      </c>
      <c r="Q26" s="283" t="e">
        <f>P26/O26</f>
        <v>#DIV/0!</v>
      </c>
      <c r="R26" s="325" t="e">
        <f>AVERAGE(H27:J29)</f>
        <v>#VALUE!</v>
      </c>
      <c r="S26" s="294" t="e">
        <f>STDEV(H27:J29)</f>
        <v>#VALUE!</v>
      </c>
      <c r="T26" s="283" t="e">
        <f>S26/R26</f>
        <v>#VALUE!</v>
      </c>
      <c r="U26" s="325" t="e">
        <f>AVERAGE(N27:N29)</f>
        <v>#DIV/0!</v>
      </c>
      <c r="V26" s="293" t="e">
        <f>STDEV(N27:N29)</f>
        <v>#DIV/0!</v>
      </c>
      <c r="W26" s="283" t="e">
        <f>V26/U26</f>
        <v>#DIV/0!</v>
      </c>
      <c r="X26" s="359" t="s">
        <v>23</v>
      </c>
      <c r="Y26" s="366" t="s">
        <v>23</v>
      </c>
      <c r="Z26" s="219"/>
      <c r="AA26" s="201"/>
      <c r="AB26" s="131"/>
      <c r="AC26" s="80"/>
    </row>
    <row r="27" spans="1:29" s="8" customFormat="1" ht="15" customHeight="1">
      <c r="A27" s="167"/>
      <c r="B27" s="175" t="s">
        <v>137</v>
      </c>
      <c r="C27" s="177">
        <f>'General Information'!C17</f>
        <v>0</v>
      </c>
      <c r="D27" s="9" t="s">
        <v>13</v>
      </c>
      <c r="E27" s="310" t="s">
        <v>82</v>
      </c>
      <c r="F27" s="267"/>
      <c r="G27" s="267"/>
      <c r="H27" s="309" t="e">
        <f>(E27-STD!$Q$11)/STD!$Q$12</f>
        <v>#VALUE!</v>
      </c>
      <c r="I27" s="309"/>
      <c r="J27" s="309"/>
      <c r="K27" s="357" t="e">
        <f>(IF($A$26='Ref CTRL'!$A$44,'Ref CTRL'!$J$44,IF($A$26='Ref CTRL'!$A$48,'Ref CTRL'!$J$48,IF($A$26='Ref CTRL'!$A$52,'Ref CTRL'!$J$52,'Ref CTRL'!$J$56)))-E27)/(IF($A$26='Ref CTRL'!$A$44,'Ref CTRL'!$J$44,IF($A$26='Ref CTRL'!$A$48,'Ref CTRL'!$J$48,IF($A$26='Ref CTRL'!$A$52,'Ref CTRL'!$J$52,'Ref CTRL'!$J$56))))*100</f>
        <v>#DIV/0!</v>
      </c>
      <c r="L27" s="357"/>
      <c r="M27" s="357"/>
      <c r="N27" s="42" t="e">
        <f>IF((AND(K27&lt;0,K27&gt;-10)),0,IF(K27&lt;=-10,"interf",K27))</f>
        <v>#DIV/0!</v>
      </c>
      <c r="O27" s="302"/>
      <c r="P27" s="294"/>
      <c r="Q27" s="284"/>
      <c r="R27" s="326"/>
      <c r="S27" s="294"/>
      <c r="T27" s="284"/>
      <c r="U27" s="326"/>
      <c r="V27" s="294"/>
      <c r="W27" s="284"/>
      <c r="X27" s="360"/>
      <c r="Y27" s="367"/>
      <c r="Z27" s="217" t="s">
        <v>19</v>
      </c>
      <c r="AA27" s="201" t="e">
        <f>E27/Z27</f>
        <v>#VALUE!</v>
      </c>
      <c r="AB27" s="132" t="s">
        <v>130</v>
      </c>
      <c r="AC27" s="76" t="e">
        <f>IF(V26&lt;10,"YES","Not Met")</f>
        <v>#DIV/0!</v>
      </c>
    </row>
    <row r="28" spans="1:29" s="8" customFormat="1" ht="12.75">
      <c r="A28" s="168"/>
      <c r="B28" s="176"/>
      <c r="C28" s="171"/>
      <c r="D28" s="9" t="s">
        <v>14</v>
      </c>
      <c r="E28" s="310" t="s">
        <v>82</v>
      </c>
      <c r="F28" s="267"/>
      <c r="G28" s="267"/>
      <c r="H28" s="309" t="e">
        <f>(E28-STD!$Q$11)/STD!$Q$12</f>
        <v>#VALUE!</v>
      </c>
      <c r="I28" s="309"/>
      <c r="J28" s="309"/>
      <c r="K28" s="357" t="e">
        <f>(IF($A$26='Ref CTRL'!$A$44,'Ref CTRL'!$J$44,IF($A$26='Ref CTRL'!$A$48,'Ref CTRL'!$J$48,IF($A$26='Ref CTRL'!$A$52,'Ref CTRL'!$J$52,'Ref CTRL'!$J$56)))-E28)/(IF($A$26='Ref CTRL'!$A$44,'Ref CTRL'!$J$44,IF($A$26='Ref CTRL'!$A$48,'Ref CTRL'!$J$48,IF($A$26='Ref CTRL'!$A$52,'Ref CTRL'!$J$52,'Ref CTRL'!$J$56))))*100</f>
        <v>#DIV/0!</v>
      </c>
      <c r="L28" s="357"/>
      <c r="M28" s="357"/>
      <c r="N28" s="42" t="e">
        <f>IF((AND(K28&lt;0,K28&gt;-10)),0,IF(K28&lt;=-10,"interf",K28))</f>
        <v>#DIV/0!</v>
      </c>
      <c r="O28" s="302"/>
      <c r="P28" s="294"/>
      <c r="Q28" s="284"/>
      <c r="R28" s="326"/>
      <c r="S28" s="294"/>
      <c r="T28" s="284"/>
      <c r="U28" s="326"/>
      <c r="V28" s="294"/>
      <c r="W28" s="284"/>
      <c r="X28" s="360"/>
      <c r="Y28" s="367"/>
      <c r="Z28" s="217" t="s">
        <v>19</v>
      </c>
      <c r="AA28" s="201" t="e">
        <f>E28/Z28</f>
        <v>#VALUE!</v>
      </c>
      <c r="AB28" s="110"/>
      <c r="AC28" s="113"/>
    </row>
    <row r="29" spans="1:29" s="8" customFormat="1" ht="13.5" thickBot="1">
      <c r="A29" s="168"/>
      <c r="B29" s="176"/>
      <c r="C29" s="173"/>
      <c r="D29" s="13" t="s">
        <v>15</v>
      </c>
      <c r="E29" s="310" t="s">
        <v>82</v>
      </c>
      <c r="F29" s="267"/>
      <c r="G29" s="267"/>
      <c r="H29" s="309" t="e">
        <f>(E29-STD!$Q$11)/STD!$Q$12</f>
        <v>#VALUE!</v>
      </c>
      <c r="I29" s="309"/>
      <c r="J29" s="309"/>
      <c r="K29" s="357" t="e">
        <f>(IF($A$26='Ref CTRL'!$A$44,'Ref CTRL'!$J$44,IF($A$26='Ref CTRL'!$A$48,'Ref CTRL'!$J$48,IF($A$26='Ref CTRL'!$A$52,'Ref CTRL'!$J$52,'Ref CTRL'!$J$56)))-E29)/(IF($A$26='Ref CTRL'!$A$44,'Ref CTRL'!$J$44,IF($A$26='Ref CTRL'!$A$48,'Ref CTRL'!$J$48,IF($A$26='Ref CTRL'!$A$52,'Ref CTRL'!$J$52,'Ref CTRL'!$J$56))))*100</f>
        <v>#DIV/0!</v>
      </c>
      <c r="L29" s="357"/>
      <c r="M29" s="357"/>
      <c r="N29" s="42" t="e">
        <f>IF((AND(K29&lt;0,K29&gt;-10)),0,IF(K29&lt;=-10,"interf",K29))</f>
        <v>#DIV/0!</v>
      </c>
      <c r="O29" s="312"/>
      <c r="P29" s="298"/>
      <c r="Q29" s="321"/>
      <c r="R29" s="333"/>
      <c r="S29" s="298"/>
      <c r="T29" s="321"/>
      <c r="U29" s="333"/>
      <c r="V29" s="298"/>
      <c r="W29" s="321"/>
      <c r="X29" s="365"/>
      <c r="Y29" s="411"/>
      <c r="Z29" s="218" t="s">
        <v>19</v>
      </c>
      <c r="AA29" s="203" t="e">
        <f>E29/Z29</f>
        <v>#VALUE!</v>
      </c>
      <c r="AB29" s="133"/>
      <c r="AC29" s="83"/>
    </row>
    <row r="30" spans="1:29" s="8" customFormat="1" ht="12.75">
      <c r="A30" s="79" t="str">
        <f>'General Information'!D18</f>
        <v>Acetonitrile</v>
      </c>
      <c r="B30" s="375" t="s">
        <v>145</v>
      </c>
      <c r="C30" s="376"/>
      <c r="D30" s="16"/>
      <c r="E30" s="211"/>
      <c r="F30" s="207"/>
      <c r="G30" s="207"/>
      <c r="H30" s="46"/>
      <c r="I30" s="46"/>
      <c r="J30" s="46"/>
      <c r="K30" s="45"/>
      <c r="L30" s="45"/>
      <c r="M30" s="45"/>
      <c r="N30" s="46"/>
      <c r="O30" s="301" t="e">
        <f>AVERAGE(E31:G33)</f>
        <v>#DIV/0!</v>
      </c>
      <c r="P30" s="293" t="e">
        <f>STDEV(E31:G33)</f>
        <v>#DIV/0!</v>
      </c>
      <c r="Q30" s="283" t="e">
        <f>P30/O30</f>
        <v>#DIV/0!</v>
      </c>
      <c r="R30" s="325" t="e">
        <f>AVERAGE(H31:J33)</f>
        <v>#VALUE!</v>
      </c>
      <c r="S30" s="293" t="e">
        <f>STDEV(H31:J33)</f>
        <v>#VALUE!</v>
      </c>
      <c r="T30" s="283" t="e">
        <f>S30/R30</f>
        <v>#VALUE!</v>
      </c>
      <c r="U30" s="325" t="e">
        <f>AVERAGE(N31:N33)</f>
        <v>#DIV/0!</v>
      </c>
      <c r="V30" s="293" t="e">
        <f>STDEV(N31:N33)</f>
        <v>#DIV/0!</v>
      </c>
      <c r="W30" s="283" t="e">
        <f>V30/U30</f>
        <v>#DIV/0!</v>
      </c>
      <c r="X30" s="359" t="s">
        <v>179</v>
      </c>
      <c r="Y30" s="366" t="s">
        <v>23</v>
      </c>
      <c r="Z30" s="219"/>
      <c r="AA30" s="201"/>
      <c r="AB30" s="131"/>
      <c r="AC30" s="80"/>
    </row>
    <row r="31" spans="1:29" s="8" customFormat="1" ht="15" customHeight="1">
      <c r="A31" s="167"/>
      <c r="B31" s="175" t="s">
        <v>137</v>
      </c>
      <c r="C31" s="177">
        <f>'General Information'!C18</f>
        <v>0</v>
      </c>
      <c r="D31" s="9" t="s">
        <v>13</v>
      </c>
      <c r="E31" s="310" t="s">
        <v>82</v>
      </c>
      <c r="F31" s="267"/>
      <c r="G31" s="267"/>
      <c r="H31" s="309" t="e">
        <f>(E31-STD!$Q$11)/STD!$Q$12</f>
        <v>#VALUE!</v>
      </c>
      <c r="I31" s="309"/>
      <c r="J31" s="309"/>
      <c r="K31" s="357" t="e">
        <f>(IF($A$30='Ref CTRL'!$A$44,'Ref CTRL'!$J$44,IF($A$30='Ref CTRL'!$A$48,'Ref CTRL'!$J$48,IF($A$30='Ref CTRL'!$A$52,'Ref CTRL'!$J$52,'Ref CTRL'!$J$56)))-E31)/(IF($A$30='Ref CTRL'!$A$44,'Ref CTRL'!$J$44,IF($A$30='Ref CTRL'!$A$48,'Ref CTRL'!$J$48,IF($A$30='Ref CTRL'!$A$52,'Ref CTRL'!$J$52,'Ref CTRL'!$J$56))))*100</f>
        <v>#DIV/0!</v>
      </c>
      <c r="L31" s="357"/>
      <c r="M31" s="357"/>
      <c r="N31" s="42" t="e">
        <f>IF((AND(K31&lt;0,K31&gt;-10)),0,IF(K31&lt;=-10,"interf",K31))</f>
        <v>#DIV/0!</v>
      </c>
      <c r="O31" s="302"/>
      <c r="P31" s="294"/>
      <c r="Q31" s="284"/>
      <c r="R31" s="326"/>
      <c r="S31" s="294"/>
      <c r="T31" s="284"/>
      <c r="U31" s="326"/>
      <c r="V31" s="294"/>
      <c r="W31" s="284"/>
      <c r="X31" s="360"/>
      <c r="Y31" s="367"/>
      <c r="Z31" s="217" t="s">
        <v>19</v>
      </c>
      <c r="AA31" s="201" t="e">
        <f>E31/Z31</f>
        <v>#VALUE!</v>
      </c>
      <c r="AB31" s="132" t="s">
        <v>130</v>
      </c>
      <c r="AC31" s="76" t="e">
        <f>IF(V30&lt;10,"YES","Not Met")</f>
        <v>#DIV/0!</v>
      </c>
    </row>
    <row r="32" spans="1:29" s="8" customFormat="1" ht="12.75">
      <c r="A32" s="168"/>
      <c r="B32" s="176"/>
      <c r="C32" s="171"/>
      <c r="D32" s="9" t="s">
        <v>14</v>
      </c>
      <c r="E32" s="310" t="s">
        <v>82</v>
      </c>
      <c r="F32" s="267"/>
      <c r="G32" s="267"/>
      <c r="H32" s="309" t="e">
        <f>(E32-STD!$Q$11)/STD!$Q$12</f>
        <v>#VALUE!</v>
      </c>
      <c r="I32" s="309"/>
      <c r="J32" s="309"/>
      <c r="K32" s="357" t="e">
        <f>(IF($A$30='Ref CTRL'!$A$44,'Ref CTRL'!$J$44,IF($A$30='Ref CTRL'!$A$48,'Ref CTRL'!$J$48,IF($A$30='Ref CTRL'!$A$52,'Ref CTRL'!$J$52,'Ref CTRL'!$J$56)))-E32)/(IF($A$30='Ref CTRL'!$A$44,'Ref CTRL'!$J$44,IF($A$30='Ref CTRL'!$A$48,'Ref CTRL'!$J$48,IF($A$30='Ref CTRL'!$A$52,'Ref CTRL'!$J$52,'Ref CTRL'!$J$56))))*100</f>
        <v>#DIV/0!</v>
      </c>
      <c r="L32" s="357"/>
      <c r="M32" s="357"/>
      <c r="N32" s="42" t="e">
        <f>IF((AND(K32&lt;0,K32&gt;-10)),0,IF(K32&lt;=-10,"interf",K32))</f>
        <v>#DIV/0!</v>
      </c>
      <c r="O32" s="302"/>
      <c r="P32" s="294"/>
      <c r="Q32" s="284"/>
      <c r="R32" s="326"/>
      <c r="S32" s="294"/>
      <c r="T32" s="284"/>
      <c r="U32" s="326"/>
      <c r="V32" s="294"/>
      <c r="W32" s="284"/>
      <c r="X32" s="360"/>
      <c r="Y32" s="367"/>
      <c r="Z32" s="217" t="s">
        <v>19</v>
      </c>
      <c r="AA32" s="201" t="e">
        <f>E32/Z32</f>
        <v>#VALUE!</v>
      </c>
      <c r="AB32" s="110"/>
      <c r="AC32" s="113"/>
    </row>
    <row r="33" spans="1:29" s="8" customFormat="1" ht="13.5" thickBot="1">
      <c r="A33" s="169"/>
      <c r="B33" s="178"/>
      <c r="C33" s="179"/>
      <c r="D33" s="15" t="s">
        <v>15</v>
      </c>
      <c r="E33" s="377" t="s">
        <v>82</v>
      </c>
      <c r="F33" s="378"/>
      <c r="G33" s="378"/>
      <c r="H33" s="338" t="e">
        <f>(E33-STD!$Q$11)/STD!$Q$12</f>
        <v>#VALUE!</v>
      </c>
      <c r="I33" s="338"/>
      <c r="J33" s="338"/>
      <c r="K33" s="374" t="e">
        <f>(IF($A$30='Ref CTRL'!$A$44,'Ref CTRL'!$J$44,IF($A$30='Ref CTRL'!$A$48,'Ref CTRL'!$J$48,IF($A$30='Ref CTRL'!$A$52,'Ref CTRL'!$J$52,'Ref CTRL'!$J$56)))-E33)/(IF($A$30='Ref CTRL'!$A$44,'Ref CTRL'!$J$44,IF($A$30='Ref CTRL'!$A$48,'Ref CTRL'!$J$48,IF($A$30='Ref CTRL'!$A$52,'Ref CTRL'!$J$52,'Ref CTRL'!$J$56))))*100</f>
        <v>#DIV/0!</v>
      </c>
      <c r="L33" s="374"/>
      <c r="M33" s="374"/>
      <c r="N33" s="53" t="e">
        <f>IF((AND(K33&lt;0,K33&gt;-10)),0,IF(K33&lt;=-10,"interf",K33))</f>
        <v>#DIV/0!</v>
      </c>
      <c r="O33" s="303"/>
      <c r="P33" s="295"/>
      <c r="Q33" s="285"/>
      <c r="R33" s="327"/>
      <c r="S33" s="295"/>
      <c r="T33" s="285"/>
      <c r="U33" s="327"/>
      <c r="V33" s="295"/>
      <c r="W33" s="285"/>
      <c r="X33" s="372"/>
      <c r="Y33" s="368"/>
      <c r="Z33" s="218" t="s">
        <v>19</v>
      </c>
      <c r="AA33" s="203" t="e">
        <f>E33/Z33</f>
        <v>#VALUE!</v>
      </c>
      <c r="AB33" s="133"/>
      <c r="AC33" s="83"/>
    </row>
    <row r="34" spans="1:29" s="8" customFormat="1" ht="12.75">
      <c r="A34" s="79" t="str">
        <f>'General Information'!D19</f>
        <v>Acetonitrile</v>
      </c>
      <c r="B34" s="375" t="s">
        <v>146</v>
      </c>
      <c r="C34" s="376"/>
      <c r="D34" s="16"/>
      <c r="E34" s="208"/>
      <c r="F34" s="205"/>
      <c r="G34" s="205"/>
      <c r="H34" s="42"/>
      <c r="I34" s="42"/>
      <c r="J34" s="42"/>
      <c r="K34" s="117"/>
      <c r="L34" s="117"/>
      <c r="M34" s="117"/>
      <c r="N34" s="42"/>
      <c r="O34" s="302" t="e">
        <f>AVERAGE(E35:G37)</f>
        <v>#DIV/0!</v>
      </c>
      <c r="P34" s="294" t="e">
        <f>STDEV(E35:G37)</f>
        <v>#DIV/0!</v>
      </c>
      <c r="Q34" s="284" t="e">
        <f>P34/O34</f>
        <v>#DIV/0!</v>
      </c>
      <c r="R34" s="326" t="e">
        <f>AVERAGE(H35:J37)</f>
        <v>#VALUE!</v>
      </c>
      <c r="S34" s="294" t="e">
        <f>STDEV(H35:J37)</f>
        <v>#VALUE!</v>
      </c>
      <c r="T34" s="284" t="e">
        <f>S34/R34</f>
        <v>#VALUE!</v>
      </c>
      <c r="U34" s="326" t="e">
        <f>AVERAGE(N35:N37)</f>
        <v>#DIV/0!</v>
      </c>
      <c r="V34" s="294" t="e">
        <f>STDEV(N35:N37)</f>
        <v>#DIV/0!</v>
      </c>
      <c r="W34" s="284" t="e">
        <f>V34/U34</f>
        <v>#DIV/0!</v>
      </c>
      <c r="X34" s="360" t="s">
        <v>23</v>
      </c>
      <c r="Y34" s="367" t="s">
        <v>23</v>
      </c>
      <c r="Z34" s="220"/>
      <c r="AA34" s="201"/>
      <c r="AB34" s="131"/>
      <c r="AC34" s="80"/>
    </row>
    <row r="35" spans="1:29" s="8" customFormat="1" ht="15" customHeight="1">
      <c r="A35" s="167"/>
      <c r="B35" s="175" t="s">
        <v>137</v>
      </c>
      <c r="C35" s="177">
        <f>'General Information'!C19</f>
        <v>0</v>
      </c>
      <c r="D35" s="9" t="s">
        <v>13</v>
      </c>
      <c r="E35" s="310" t="s">
        <v>82</v>
      </c>
      <c r="F35" s="267"/>
      <c r="G35" s="267"/>
      <c r="H35" s="309" t="e">
        <f>(E35-STD!$Q$11)/STD!$Q$12</f>
        <v>#VALUE!</v>
      </c>
      <c r="I35" s="309"/>
      <c r="J35" s="309"/>
      <c r="K35" s="357" t="e">
        <f>(IF($A$34='Ref CTRL'!$A$44,'Ref CTRL'!$J$44,IF($A$34='Ref CTRL'!$A$48,'Ref CTRL'!$J$48,IF($A$34='Ref CTRL'!$A$52,'Ref CTRL'!$J$52,'Ref CTRL'!$J$56)))-E35)/(IF($A$34='Ref CTRL'!$A$44,'Ref CTRL'!$J$44,IF($A$34='Ref CTRL'!$A$48,'Ref CTRL'!$J$48,IF($A$34='Ref CTRL'!$A$52,'Ref CTRL'!$J$52,'Ref CTRL'!$J$56))))*100</f>
        <v>#DIV/0!</v>
      </c>
      <c r="L35" s="357"/>
      <c r="M35" s="357"/>
      <c r="N35" s="42" t="e">
        <f>IF((AND(K35&lt;0,K35&gt;-10)),0,IF(K35&lt;=-10,"interf",K35))</f>
        <v>#DIV/0!</v>
      </c>
      <c r="O35" s="302"/>
      <c r="P35" s="294"/>
      <c r="Q35" s="284"/>
      <c r="R35" s="326"/>
      <c r="S35" s="294"/>
      <c r="T35" s="284"/>
      <c r="U35" s="326"/>
      <c r="V35" s="294"/>
      <c r="W35" s="284"/>
      <c r="X35" s="360"/>
      <c r="Y35" s="367"/>
      <c r="Z35" s="217" t="s">
        <v>19</v>
      </c>
      <c r="AA35" s="201" t="e">
        <f>E35/Z35</f>
        <v>#VALUE!</v>
      </c>
      <c r="AB35" s="132" t="s">
        <v>130</v>
      </c>
      <c r="AC35" s="76" t="e">
        <f>IF(V34&lt;10,"YES","Not Met")</f>
        <v>#DIV/0!</v>
      </c>
    </row>
    <row r="36" spans="1:29" s="8" customFormat="1" ht="12.75">
      <c r="A36" s="168"/>
      <c r="B36" s="176"/>
      <c r="C36" s="171"/>
      <c r="D36" s="9" t="s">
        <v>14</v>
      </c>
      <c r="E36" s="310" t="s">
        <v>82</v>
      </c>
      <c r="F36" s="267"/>
      <c r="G36" s="267"/>
      <c r="H36" s="309" t="e">
        <f>(E36-STD!$Q$11)/STD!$Q$12</f>
        <v>#VALUE!</v>
      </c>
      <c r="I36" s="309"/>
      <c r="J36" s="309"/>
      <c r="K36" s="357" t="e">
        <f>(IF($A$34='Ref CTRL'!$A$44,'Ref CTRL'!$J$44,IF($A$34='Ref CTRL'!$A$48,'Ref CTRL'!$J$48,IF($A$34='Ref CTRL'!$A$52,'Ref CTRL'!$J$52,'Ref CTRL'!$J$56)))-E36)/(IF($A$34='Ref CTRL'!$A$44,'Ref CTRL'!$J$44,IF($A$34='Ref CTRL'!$A$48,'Ref CTRL'!$J$48,IF($A$34='Ref CTRL'!$A$52,'Ref CTRL'!$J$52,'Ref CTRL'!$J$56))))*100</f>
        <v>#DIV/0!</v>
      </c>
      <c r="L36" s="357"/>
      <c r="M36" s="357"/>
      <c r="N36" s="42" t="e">
        <f>IF((AND(K36&lt;0,K36&gt;-10)),0,IF(K36&lt;=-10,"interf",K36))</f>
        <v>#DIV/0!</v>
      </c>
      <c r="O36" s="302"/>
      <c r="P36" s="294"/>
      <c r="Q36" s="284"/>
      <c r="R36" s="326"/>
      <c r="S36" s="294"/>
      <c r="T36" s="284"/>
      <c r="U36" s="326"/>
      <c r="V36" s="294"/>
      <c r="W36" s="284"/>
      <c r="X36" s="360"/>
      <c r="Y36" s="367"/>
      <c r="Z36" s="217" t="s">
        <v>19</v>
      </c>
      <c r="AA36" s="201" t="e">
        <f>E36/Z36</f>
        <v>#VALUE!</v>
      </c>
      <c r="AB36" s="110"/>
      <c r="AC36" s="113"/>
    </row>
    <row r="37" spans="1:29" s="8" customFormat="1" ht="13.5" thickBot="1">
      <c r="A37" s="168"/>
      <c r="B37" s="176"/>
      <c r="C37" s="173"/>
      <c r="D37" s="13" t="s">
        <v>15</v>
      </c>
      <c r="E37" s="310" t="s">
        <v>82</v>
      </c>
      <c r="F37" s="267"/>
      <c r="G37" s="267"/>
      <c r="H37" s="309" t="e">
        <f>(E37-STD!$Q$11)/STD!$Q$12</f>
        <v>#VALUE!</v>
      </c>
      <c r="I37" s="309"/>
      <c r="J37" s="309"/>
      <c r="K37" s="357" t="e">
        <f>(IF($A$34='Ref CTRL'!$A$44,'Ref CTRL'!$J$44,IF($A$34='Ref CTRL'!$A$48,'Ref CTRL'!$J$48,IF($A$34='Ref CTRL'!$A$52,'Ref CTRL'!$J$52,'Ref CTRL'!$J$56)))-E37)/(IF($A$34='Ref CTRL'!$A$44,'Ref CTRL'!$J$44,IF($A$34='Ref CTRL'!$A$48,'Ref CTRL'!$J$48,IF($A$34='Ref CTRL'!$A$52,'Ref CTRL'!$J$52,'Ref CTRL'!$J$56))))*100</f>
        <v>#DIV/0!</v>
      </c>
      <c r="L37" s="357"/>
      <c r="M37" s="357"/>
      <c r="N37" s="42" t="e">
        <f>IF((AND(K37&lt;0,K37&gt;-10)),0,IF(K37&lt;=-10,"interf",K37))</f>
        <v>#DIV/0!</v>
      </c>
      <c r="O37" s="312"/>
      <c r="P37" s="298"/>
      <c r="Q37" s="321"/>
      <c r="R37" s="333"/>
      <c r="S37" s="298"/>
      <c r="T37" s="321"/>
      <c r="U37" s="333"/>
      <c r="V37" s="298"/>
      <c r="W37" s="321"/>
      <c r="X37" s="365"/>
      <c r="Y37" s="411"/>
      <c r="Z37" s="218" t="s">
        <v>19</v>
      </c>
      <c r="AA37" s="203" t="e">
        <f>E37/Z37</f>
        <v>#VALUE!</v>
      </c>
      <c r="AB37" s="133"/>
      <c r="AC37" s="83"/>
    </row>
    <row r="38" spans="1:29" s="8" customFormat="1" ht="12.75">
      <c r="A38" s="79" t="str">
        <f>'General Information'!D20</f>
        <v>Acetonitrile</v>
      </c>
      <c r="B38" s="375" t="s">
        <v>147</v>
      </c>
      <c r="C38" s="376"/>
      <c r="D38" s="16"/>
      <c r="E38" s="211"/>
      <c r="F38" s="207"/>
      <c r="G38" s="207"/>
      <c r="H38" s="46"/>
      <c r="I38" s="46"/>
      <c r="J38" s="46"/>
      <c r="K38" s="45"/>
      <c r="L38" s="45"/>
      <c r="M38" s="45"/>
      <c r="N38" s="46"/>
      <c r="O38" s="301" t="e">
        <f>AVERAGE(E39:G41)</f>
        <v>#DIV/0!</v>
      </c>
      <c r="P38" s="293" t="e">
        <f>STDEV(E39:G41)</f>
        <v>#DIV/0!</v>
      </c>
      <c r="Q38" s="283" t="e">
        <f>P38/O38</f>
        <v>#DIV/0!</v>
      </c>
      <c r="R38" s="325" t="e">
        <f>AVERAGE(H39:J41)</f>
        <v>#VALUE!</v>
      </c>
      <c r="S38" s="293" t="e">
        <f>STDEV(H39:J41)</f>
        <v>#VALUE!</v>
      </c>
      <c r="T38" s="283" t="e">
        <f>S38/R38</f>
        <v>#VALUE!</v>
      </c>
      <c r="U38" s="325" t="e">
        <f>AVERAGE(N39:N41)</f>
        <v>#DIV/0!</v>
      </c>
      <c r="V38" s="293" t="e">
        <f>STDEV(N39:N41)</f>
        <v>#DIV/0!</v>
      </c>
      <c r="W38" s="283" t="e">
        <f>V38/U38</f>
        <v>#DIV/0!</v>
      </c>
      <c r="X38" s="359" t="s">
        <v>23</v>
      </c>
      <c r="Y38" s="366" t="s">
        <v>23</v>
      </c>
      <c r="Z38" s="219"/>
      <c r="AA38" s="201"/>
      <c r="AB38" s="131"/>
      <c r="AC38" s="80"/>
    </row>
    <row r="39" spans="1:29" s="8" customFormat="1" ht="15" customHeight="1">
      <c r="A39" s="167"/>
      <c r="B39" s="175" t="s">
        <v>137</v>
      </c>
      <c r="C39" s="177">
        <f>'General Information'!C20</f>
        <v>0</v>
      </c>
      <c r="D39" s="9" t="s">
        <v>13</v>
      </c>
      <c r="E39" s="310" t="s">
        <v>82</v>
      </c>
      <c r="F39" s="267"/>
      <c r="G39" s="267"/>
      <c r="H39" s="309" t="e">
        <f>(E39-STD!$Q$11)/STD!$Q$12</f>
        <v>#VALUE!</v>
      </c>
      <c r="I39" s="309"/>
      <c r="J39" s="309"/>
      <c r="K39" s="357" t="e">
        <f>(IF($A$38='Ref CTRL'!$A$44,'Ref CTRL'!$J$44,IF($A$38='Ref CTRL'!$A$48,'Ref CTRL'!$J$48,IF($A$38='Ref CTRL'!$A$52,'Ref CTRL'!$J$52,'Ref CTRL'!$J$56)))-E39)/(IF($A$38='Ref CTRL'!$A$44,'Ref CTRL'!$J$44,IF($A$38='Ref CTRL'!$A$48,'Ref CTRL'!$J$48,IF($A$38='Ref CTRL'!$A$52,'Ref CTRL'!$J$52,'Ref CTRL'!$J$56))))*100</f>
        <v>#DIV/0!</v>
      </c>
      <c r="L39" s="357"/>
      <c r="M39" s="357"/>
      <c r="N39" s="42" t="e">
        <f>IF((AND(K39&lt;0,K39&gt;-10)),0,IF(K39&lt;=-10,"interf",K39))</f>
        <v>#DIV/0!</v>
      </c>
      <c r="O39" s="302"/>
      <c r="P39" s="294"/>
      <c r="Q39" s="284"/>
      <c r="R39" s="326"/>
      <c r="S39" s="294"/>
      <c r="T39" s="284"/>
      <c r="U39" s="326"/>
      <c r="V39" s="294"/>
      <c r="W39" s="284"/>
      <c r="X39" s="360"/>
      <c r="Y39" s="367"/>
      <c r="Z39" s="217" t="s">
        <v>19</v>
      </c>
      <c r="AA39" s="201" t="e">
        <f>E39/Z39</f>
        <v>#VALUE!</v>
      </c>
      <c r="AB39" s="132" t="s">
        <v>130</v>
      </c>
      <c r="AC39" s="76" t="e">
        <f>IF(V38&lt;10,"YES","Not Met")</f>
        <v>#DIV/0!</v>
      </c>
    </row>
    <row r="40" spans="1:29" s="8" customFormat="1" ht="12.75">
      <c r="A40" s="168"/>
      <c r="B40" s="176"/>
      <c r="C40" s="171"/>
      <c r="D40" s="9" t="s">
        <v>14</v>
      </c>
      <c r="E40" s="310" t="s">
        <v>82</v>
      </c>
      <c r="F40" s="267"/>
      <c r="G40" s="267"/>
      <c r="H40" s="309" t="e">
        <f>(E40-STD!$Q$11)/STD!$Q$12</f>
        <v>#VALUE!</v>
      </c>
      <c r="I40" s="309"/>
      <c r="J40" s="309"/>
      <c r="K40" s="357" t="e">
        <f>(IF($A$38='Ref CTRL'!$A$44,'Ref CTRL'!$J$44,IF($A$38='Ref CTRL'!$A$48,'Ref CTRL'!$J$48,IF($A$38='Ref CTRL'!$A$52,'Ref CTRL'!$J$52,'Ref CTRL'!$J$56)))-E40)/(IF($A$38='Ref CTRL'!$A$44,'Ref CTRL'!$J$44,IF($A$38='Ref CTRL'!$A$48,'Ref CTRL'!$J$48,IF($A$38='Ref CTRL'!$A$52,'Ref CTRL'!$J$52,'Ref CTRL'!$J$56))))*100</f>
        <v>#DIV/0!</v>
      </c>
      <c r="L40" s="357"/>
      <c r="M40" s="357"/>
      <c r="N40" s="42" t="e">
        <f>IF((AND(K40&lt;0,K40&gt;-10)),0,IF(K40&lt;=-10,"interf",K40))</f>
        <v>#DIV/0!</v>
      </c>
      <c r="O40" s="302"/>
      <c r="P40" s="294"/>
      <c r="Q40" s="284"/>
      <c r="R40" s="326"/>
      <c r="S40" s="294"/>
      <c r="T40" s="284"/>
      <c r="U40" s="326"/>
      <c r="V40" s="294"/>
      <c r="W40" s="284"/>
      <c r="X40" s="360"/>
      <c r="Y40" s="367"/>
      <c r="Z40" s="217" t="s">
        <v>19</v>
      </c>
      <c r="AA40" s="201" t="e">
        <f>E40/Z40</f>
        <v>#VALUE!</v>
      </c>
      <c r="AB40" s="110"/>
      <c r="AC40" s="113"/>
    </row>
    <row r="41" spans="1:29" s="8" customFormat="1" ht="13.5" thickBot="1">
      <c r="A41" s="168"/>
      <c r="B41" s="176"/>
      <c r="C41" s="173"/>
      <c r="D41" s="13" t="s">
        <v>15</v>
      </c>
      <c r="E41" s="310" t="s">
        <v>82</v>
      </c>
      <c r="F41" s="267"/>
      <c r="G41" s="267"/>
      <c r="H41" s="309" t="e">
        <f>(E41-STD!$Q$11)/STD!$Q$12</f>
        <v>#VALUE!</v>
      </c>
      <c r="I41" s="309"/>
      <c r="J41" s="309"/>
      <c r="K41" s="357" t="e">
        <f>(IF($A$38='Ref CTRL'!$A$44,'Ref CTRL'!$J$44,IF($A$38='Ref CTRL'!$A$48,'Ref CTRL'!$J$48,IF($A$38='Ref CTRL'!$A$52,'Ref CTRL'!$J$52,'Ref CTRL'!$J$56)))-E41)/(IF($A$38='Ref CTRL'!$A$44,'Ref CTRL'!$J$44,IF($A$38='Ref CTRL'!$A$48,'Ref CTRL'!$J$48,IF($A$38='Ref CTRL'!$A$52,'Ref CTRL'!$J$52,'Ref CTRL'!$J$56))))*100</f>
        <v>#DIV/0!</v>
      </c>
      <c r="L41" s="357"/>
      <c r="M41" s="357"/>
      <c r="N41" s="42" t="e">
        <f>IF((AND(K41&lt;0,K41&gt;-10)),0,IF(K41&lt;=-10,"interf",K41))</f>
        <v>#DIV/0!</v>
      </c>
      <c r="O41" s="312"/>
      <c r="P41" s="298"/>
      <c r="Q41" s="321"/>
      <c r="R41" s="333"/>
      <c r="S41" s="298"/>
      <c r="T41" s="321"/>
      <c r="U41" s="333"/>
      <c r="V41" s="298"/>
      <c r="W41" s="321"/>
      <c r="X41" s="365"/>
      <c r="Y41" s="411"/>
      <c r="Z41" s="218" t="s">
        <v>19</v>
      </c>
      <c r="AA41" s="203" t="e">
        <f>E41/Z41</f>
        <v>#VALUE!</v>
      </c>
      <c r="AB41" s="133"/>
      <c r="AC41" s="83"/>
    </row>
    <row r="42" spans="1:29" s="8" customFormat="1" ht="12.75">
      <c r="A42" s="79" t="str">
        <f>'General Information'!D21</f>
        <v>Acetonitrile</v>
      </c>
      <c r="B42" s="375" t="s">
        <v>148</v>
      </c>
      <c r="C42" s="376"/>
      <c r="D42" s="16"/>
      <c r="E42" s="211"/>
      <c r="F42" s="207"/>
      <c r="G42" s="207"/>
      <c r="H42" s="46"/>
      <c r="I42" s="46"/>
      <c r="J42" s="46"/>
      <c r="K42" s="45"/>
      <c r="L42" s="45"/>
      <c r="M42" s="45"/>
      <c r="N42" s="46"/>
      <c r="O42" s="301" t="e">
        <f>AVERAGE(E43:G45)</f>
        <v>#DIV/0!</v>
      </c>
      <c r="P42" s="293" t="e">
        <f>STDEV(E43:G45)</f>
        <v>#DIV/0!</v>
      </c>
      <c r="Q42" s="283" t="e">
        <f>P42/O42</f>
        <v>#DIV/0!</v>
      </c>
      <c r="R42" s="325" t="e">
        <f>AVERAGE(H43:J45)</f>
        <v>#VALUE!</v>
      </c>
      <c r="S42" s="293" t="e">
        <f>STDEV(H43:J45)</f>
        <v>#VALUE!</v>
      </c>
      <c r="T42" s="283" t="e">
        <f>S42/R42</f>
        <v>#VALUE!</v>
      </c>
      <c r="U42" s="325" t="e">
        <f>AVERAGE(N43:N45)</f>
        <v>#DIV/0!</v>
      </c>
      <c r="V42" s="293" t="e">
        <f>STDEV(N43:N45)</f>
        <v>#DIV/0!</v>
      </c>
      <c r="W42" s="283" t="e">
        <f>V42/U42</f>
        <v>#DIV/0!</v>
      </c>
      <c r="X42" s="359" t="s">
        <v>23</v>
      </c>
      <c r="Y42" s="366" t="s">
        <v>23</v>
      </c>
      <c r="Z42" s="219"/>
      <c r="AA42" s="201"/>
      <c r="AB42" s="131"/>
      <c r="AC42" s="80"/>
    </row>
    <row r="43" spans="1:29" s="8" customFormat="1" ht="15" customHeight="1">
      <c r="A43" s="167"/>
      <c r="B43" s="175" t="s">
        <v>137</v>
      </c>
      <c r="C43" s="177">
        <f>'General Information'!C21</f>
        <v>0</v>
      </c>
      <c r="D43" s="9" t="s">
        <v>13</v>
      </c>
      <c r="E43" s="310" t="s">
        <v>82</v>
      </c>
      <c r="F43" s="267"/>
      <c r="G43" s="267"/>
      <c r="H43" s="309" t="e">
        <f>(E43-STD!$Q$11)/STD!$Q$12</f>
        <v>#VALUE!</v>
      </c>
      <c r="I43" s="309"/>
      <c r="J43" s="309"/>
      <c r="K43" s="357" t="e">
        <f>(IF($A$42='Ref CTRL'!$A$44,'Ref CTRL'!$J$44,IF($A$42='Ref CTRL'!$A$48,'Ref CTRL'!$J$48,IF($A$42='Ref CTRL'!$A$52,'Ref CTRL'!$J$52,'Ref CTRL'!$J$56)))-E43)/(IF($A$42='Ref CTRL'!$A$44,'Ref CTRL'!$J$44,IF($A$42='Ref CTRL'!$A$48,'Ref CTRL'!$J$48,IF($A$42='Ref CTRL'!$A$52,'Ref CTRL'!$J$52,'Ref CTRL'!$J$56))))*100</f>
        <v>#DIV/0!</v>
      </c>
      <c r="L43" s="357"/>
      <c r="M43" s="357"/>
      <c r="N43" s="42" t="e">
        <f>IF((AND(K43&lt;0,K43&gt;-10)),0,IF(K43&lt;=-10,"interf",K43))</f>
        <v>#DIV/0!</v>
      </c>
      <c r="O43" s="302"/>
      <c r="P43" s="294"/>
      <c r="Q43" s="284"/>
      <c r="R43" s="326"/>
      <c r="S43" s="294"/>
      <c r="T43" s="284"/>
      <c r="U43" s="326"/>
      <c r="V43" s="294"/>
      <c r="W43" s="284"/>
      <c r="X43" s="360"/>
      <c r="Y43" s="367"/>
      <c r="Z43" s="217" t="s">
        <v>19</v>
      </c>
      <c r="AA43" s="201" t="e">
        <f>E43/Z43</f>
        <v>#VALUE!</v>
      </c>
      <c r="AB43" s="132" t="s">
        <v>130</v>
      </c>
      <c r="AC43" s="76" t="e">
        <f>IF(V42&lt;10,"YES","Not Met")</f>
        <v>#DIV/0!</v>
      </c>
    </row>
    <row r="44" spans="1:29" s="8" customFormat="1" ht="12.75">
      <c r="A44" s="168"/>
      <c r="B44" s="176"/>
      <c r="C44" s="171"/>
      <c r="D44" s="9" t="s">
        <v>14</v>
      </c>
      <c r="E44" s="310" t="s">
        <v>82</v>
      </c>
      <c r="F44" s="267"/>
      <c r="G44" s="267"/>
      <c r="H44" s="309" t="e">
        <f>(E44-STD!$Q$11)/STD!$Q$12</f>
        <v>#VALUE!</v>
      </c>
      <c r="I44" s="309"/>
      <c r="J44" s="309"/>
      <c r="K44" s="357" t="e">
        <f>(IF($A$42='Ref CTRL'!$A$44,'Ref CTRL'!$J$44,IF($A$42='Ref CTRL'!$A$48,'Ref CTRL'!$J$48,IF($A$42='Ref CTRL'!$A$52,'Ref CTRL'!$J$52,'Ref CTRL'!$J$56)))-E44)/(IF($A$42='Ref CTRL'!$A$44,'Ref CTRL'!$J$44,IF($A$42='Ref CTRL'!$A$48,'Ref CTRL'!$J$48,IF($A$42='Ref CTRL'!$A$52,'Ref CTRL'!$J$52,'Ref CTRL'!$J$56))))*100</f>
        <v>#DIV/0!</v>
      </c>
      <c r="L44" s="357"/>
      <c r="M44" s="357"/>
      <c r="N44" s="42" t="e">
        <f>IF((AND(K44&lt;0,K44&gt;-10)),0,IF(K44&lt;=-10,"interf",K44))</f>
        <v>#DIV/0!</v>
      </c>
      <c r="O44" s="302"/>
      <c r="P44" s="294"/>
      <c r="Q44" s="284"/>
      <c r="R44" s="326"/>
      <c r="S44" s="294"/>
      <c r="T44" s="284"/>
      <c r="U44" s="326"/>
      <c r="V44" s="294"/>
      <c r="W44" s="284"/>
      <c r="X44" s="360"/>
      <c r="Y44" s="367"/>
      <c r="Z44" s="217" t="s">
        <v>19</v>
      </c>
      <c r="AA44" s="201" t="e">
        <f>E44/Z44</f>
        <v>#VALUE!</v>
      </c>
      <c r="AB44" s="110"/>
      <c r="AC44" s="113"/>
    </row>
    <row r="45" spans="1:29" s="8" customFormat="1" ht="13.5" thickBot="1">
      <c r="A45" s="168"/>
      <c r="B45" s="176"/>
      <c r="C45" s="171"/>
      <c r="D45" s="15" t="s">
        <v>15</v>
      </c>
      <c r="E45" s="310" t="s">
        <v>82</v>
      </c>
      <c r="F45" s="267"/>
      <c r="G45" s="267"/>
      <c r="H45" s="309" t="e">
        <f>(E45-STD!$Q$11)/STD!$Q$12</f>
        <v>#VALUE!</v>
      </c>
      <c r="I45" s="309"/>
      <c r="J45" s="309"/>
      <c r="K45" s="357" t="e">
        <f>(IF($A$42='Ref CTRL'!$A$44,'Ref CTRL'!$J$44,IF($A$42='Ref CTRL'!$A$48,'Ref CTRL'!$J$48,IF($A$42='Ref CTRL'!$A$52,'Ref CTRL'!$J$52,'Ref CTRL'!$J$56)))-E45)/(IF($A$42='Ref CTRL'!$A$44,'Ref CTRL'!$J$44,IF($A$42='Ref CTRL'!$A$48,'Ref CTRL'!$J$48,IF($A$42='Ref CTRL'!$A$52,'Ref CTRL'!$J$52,'Ref CTRL'!$J$56))))*100</f>
        <v>#DIV/0!</v>
      </c>
      <c r="L45" s="357"/>
      <c r="M45" s="357"/>
      <c r="N45" s="52" t="e">
        <f>IF((AND(K45&lt;0,K45&gt;-10)),0,IF(K45&lt;=-10,"interf",K45))</f>
        <v>#DIV/0!</v>
      </c>
      <c r="O45" s="302"/>
      <c r="P45" s="294"/>
      <c r="Q45" s="284"/>
      <c r="R45" s="326"/>
      <c r="S45" s="294"/>
      <c r="T45" s="284"/>
      <c r="U45" s="326"/>
      <c r="V45" s="294"/>
      <c r="W45" s="284"/>
      <c r="X45" s="360"/>
      <c r="Y45" s="367"/>
      <c r="Z45" s="217" t="s">
        <v>19</v>
      </c>
      <c r="AA45" s="201" t="e">
        <f>E45/Z45</f>
        <v>#VALUE!</v>
      </c>
      <c r="AB45" s="133"/>
      <c r="AC45" s="83"/>
    </row>
    <row r="46" spans="1:29" s="8" customFormat="1" ht="12.75">
      <c r="A46" s="79" t="str">
        <f>'General Information'!D22</f>
        <v>Acetonitrile</v>
      </c>
      <c r="B46" s="375" t="s">
        <v>149</v>
      </c>
      <c r="C46" s="376"/>
      <c r="D46" s="16"/>
      <c r="E46" s="211"/>
      <c r="F46" s="207"/>
      <c r="G46" s="207"/>
      <c r="H46" s="46"/>
      <c r="I46" s="46"/>
      <c r="J46" s="46"/>
      <c r="K46" s="45"/>
      <c r="L46" s="45"/>
      <c r="M46" s="45"/>
      <c r="N46" s="46"/>
      <c r="O46" s="301" t="e">
        <f>AVERAGE(E47:G49)</f>
        <v>#DIV/0!</v>
      </c>
      <c r="P46" s="293" t="e">
        <f>STDEV(E47:G49)</f>
        <v>#DIV/0!</v>
      </c>
      <c r="Q46" s="283" t="e">
        <f>P46/O46</f>
        <v>#DIV/0!</v>
      </c>
      <c r="R46" s="325" t="e">
        <f>AVERAGE(H47:J49)</f>
        <v>#VALUE!</v>
      </c>
      <c r="S46" s="293" t="e">
        <f>STDEV(H47:J49)</f>
        <v>#VALUE!</v>
      </c>
      <c r="T46" s="283" t="e">
        <f>S46/R46</f>
        <v>#VALUE!</v>
      </c>
      <c r="U46" s="325" t="e">
        <f>AVERAGE(N47:N49)</f>
        <v>#DIV/0!</v>
      </c>
      <c r="V46" s="293" t="e">
        <f>STDEV(N47:N49)</f>
        <v>#DIV/0!</v>
      </c>
      <c r="W46" s="283" t="e">
        <f>V46/U46</f>
        <v>#DIV/0!</v>
      </c>
      <c r="X46" s="359" t="s">
        <v>23</v>
      </c>
      <c r="Y46" s="366" t="s">
        <v>23</v>
      </c>
      <c r="Z46" s="216"/>
      <c r="AA46" s="202"/>
      <c r="AB46" s="131"/>
      <c r="AC46" s="80"/>
    </row>
    <row r="47" spans="1:29" s="8" customFormat="1" ht="15" customHeight="1">
      <c r="A47" s="167"/>
      <c r="B47" s="175" t="s">
        <v>137</v>
      </c>
      <c r="C47" s="177">
        <f>'General Information'!C22</f>
        <v>0</v>
      </c>
      <c r="D47" s="9" t="s">
        <v>13</v>
      </c>
      <c r="E47" s="310" t="s">
        <v>82</v>
      </c>
      <c r="F47" s="267"/>
      <c r="G47" s="267"/>
      <c r="H47" s="309" t="e">
        <f>(E47-STD!$Q$11)/STD!$Q$12</f>
        <v>#VALUE!</v>
      </c>
      <c r="I47" s="309"/>
      <c r="J47" s="309"/>
      <c r="K47" s="357" t="e">
        <f>(IF($A$46='Ref CTRL'!$A$44,'Ref CTRL'!$J$44,IF($A$46='Ref CTRL'!$A$48,'Ref CTRL'!$J$48,IF($A$46='Ref CTRL'!$A$52,'Ref CTRL'!$J$52,'Ref CTRL'!$J$56)))-E47)/(IF($A$46='Ref CTRL'!$A$44,'Ref CTRL'!$J$44,IF($A$46='Ref CTRL'!$A$48,'Ref CTRL'!$J$48,IF($A$46='Ref CTRL'!$A$52,'Ref CTRL'!$J$52,'Ref CTRL'!$J$56))))*100</f>
        <v>#DIV/0!</v>
      </c>
      <c r="L47" s="357"/>
      <c r="M47" s="357"/>
      <c r="N47" s="42" t="e">
        <f>IF((AND(K47&lt;0,K47&gt;-10)),0,IF(K47&lt;=-10,"interf",K47))</f>
        <v>#DIV/0!</v>
      </c>
      <c r="O47" s="302"/>
      <c r="P47" s="294"/>
      <c r="Q47" s="284"/>
      <c r="R47" s="326"/>
      <c r="S47" s="294"/>
      <c r="T47" s="284"/>
      <c r="U47" s="326"/>
      <c r="V47" s="294"/>
      <c r="W47" s="284"/>
      <c r="X47" s="360"/>
      <c r="Y47" s="367"/>
      <c r="Z47" s="217" t="s">
        <v>19</v>
      </c>
      <c r="AA47" s="201" t="e">
        <f>E47/Z47</f>
        <v>#VALUE!</v>
      </c>
      <c r="AB47" s="132" t="s">
        <v>130</v>
      </c>
      <c r="AC47" s="76" t="e">
        <f>IF(V46&lt;10,"YES","Not Met")</f>
        <v>#DIV/0!</v>
      </c>
    </row>
    <row r="48" spans="1:29" s="8" customFormat="1" ht="12.75">
      <c r="A48" s="168"/>
      <c r="B48" s="176"/>
      <c r="C48" s="171"/>
      <c r="D48" s="9" t="s">
        <v>14</v>
      </c>
      <c r="E48" s="310" t="s">
        <v>82</v>
      </c>
      <c r="F48" s="267"/>
      <c r="G48" s="267"/>
      <c r="H48" s="309" t="e">
        <f>(E48-STD!$Q$11)/STD!$Q$12</f>
        <v>#VALUE!</v>
      </c>
      <c r="I48" s="309"/>
      <c r="J48" s="309"/>
      <c r="K48" s="357" t="e">
        <f>(IF($A$46='Ref CTRL'!$A$44,'Ref CTRL'!$J$44,IF($A$46='Ref CTRL'!$A$48,'Ref CTRL'!$J$48,IF($A$46='Ref CTRL'!$A$52,'Ref CTRL'!$J$52,'Ref CTRL'!$J$56)))-E48)/(IF($A$46='Ref CTRL'!$A$44,'Ref CTRL'!$J$44,IF($A$46='Ref CTRL'!$A$48,'Ref CTRL'!$J$48,IF($A$46='Ref CTRL'!$A$52,'Ref CTRL'!$J$52,'Ref CTRL'!$J$56))))*100</f>
        <v>#DIV/0!</v>
      </c>
      <c r="L48" s="357"/>
      <c r="M48" s="357"/>
      <c r="N48" s="42" t="e">
        <f>IF((AND(K48&lt;0,K48&gt;-10)),0,IF(K48&lt;=-10,"interf",K48))</f>
        <v>#DIV/0!</v>
      </c>
      <c r="O48" s="302"/>
      <c r="P48" s="294"/>
      <c r="Q48" s="284"/>
      <c r="R48" s="326"/>
      <c r="S48" s="294"/>
      <c r="T48" s="284"/>
      <c r="U48" s="326"/>
      <c r="V48" s="294"/>
      <c r="W48" s="284"/>
      <c r="X48" s="360"/>
      <c r="Y48" s="367"/>
      <c r="Z48" s="217" t="s">
        <v>19</v>
      </c>
      <c r="AA48" s="201" t="e">
        <f>E48/Z48</f>
        <v>#VALUE!</v>
      </c>
      <c r="AB48" s="110"/>
      <c r="AC48" s="113"/>
    </row>
    <row r="49" spans="1:29" s="8" customFormat="1" ht="13.5" thickBot="1">
      <c r="A49" s="168"/>
      <c r="B49" s="176"/>
      <c r="C49" s="173"/>
      <c r="D49" s="13" t="s">
        <v>15</v>
      </c>
      <c r="E49" s="310" t="s">
        <v>82</v>
      </c>
      <c r="F49" s="267"/>
      <c r="G49" s="267"/>
      <c r="H49" s="309" t="e">
        <f>(E49-STD!$Q$11)/STD!$Q$12</f>
        <v>#VALUE!</v>
      </c>
      <c r="I49" s="309"/>
      <c r="J49" s="309"/>
      <c r="K49" s="357" t="e">
        <f>(IF($A$46='Ref CTRL'!$A$44,'Ref CTRL'!$J$44,IF($A$46='Ref CTRL'!$A$48,'Ref CTRL'!$J$48,IF($A$46='Ref CTRL'!$A$52,'Ref CTRL'!$J$52,'Ref CTRL'!$J$56)))-E49)/(IF($A$46='Ref CTRL'!$A$44,'Ref CTRL'!$J$44,IF($A$46='Ref CTRL'!$A$48,'Ref CTRL'!$J$48,IF($A$46='Ref CTRL'!$A$52,'Ref CTRL'!$J$52,'Ref CTRL'!$J$56))))*100</f>
        <v>#DIV/0!</v>
      </c>
      <c r="L49" s="357"/>
      <c r="M49" s="357"/>
      <c r="N49" s="42" t="e">
        <f>IF((AND(K49&lt;0,K49&gt;-10)),0,IF(K49&lt;=-10,"interf",K49))</f>
        <v>#DIV/0!</v>
      </c>
      <c r="O49" s="312"/>
      <c r="P49" s="298"/>
      <c r="Q49" s="321"/>
      <c r="R49" s="333"/>
      <c r="S49" s="298"/>
      <c r="T49" s="321"/>
      <c r="U49" s="333"/>
      <c r="V49" s="298"/>
      <c r="W49" s="321"/>
      <c r="X49" s="365"/>
      <c r="Y49" s="411"/>
      <c r="Z49" s="218" t="s">
        <v>19</v>
      </c>
      <c r="AA49" s="203" t="e">
        <f>E49/Z49</f>
        <v>#VALUE!</v>
      </c>
      <c r="AB49" s="133"/>
      <c r="AC49" s="83"/>
    </row>
    <row r="50" spans="1:29" s="8" customFormat="1" ht="12.75">
      <c r="A50" s="79" t="str">
        <f>'General Information'!D23</f>
        <v>Acetonitrile</v>
      </c>
      <c r="B50" s="375" t="s">
        <v>150</v>
      </c>
      <c r="C50" s="376"/>
      <c r="D50" s="16"/>
      <c r="E50" s="211"/>
      <c r="F50" s="207"/>
      <c r="G50" s="207"/>
      <c r="H50" s="46"/>
      <c r="I50" s="46"/>
      <c r="J50" s="46"/>
      <c r="K50" s="45"/>
      <c r="L50" s="45"/>
      <c r="M50" s="45"/>
      <c r="N50" s="46"/>
      <c r="O50" s="301" t="e">
        <f>AVERAGE(E51:G53)</f>
        <v>#DIV/0!</v>
      </c>
      <c r="P50" s="293" t="e">
        <f>STDEV(E51:G53)</f>
        <v>#DIV/0!</v>
      </c>
      <c r="Q50" s="283" t="e">
        <f>P50/O50</f>
        <v>#DIV/0!</v>
      </c>
      <c r="R50" s="325" t="e">
        <f>AVERAGE(H51:J53)</f>
        <v>#VALUE!</v>
      </c>
      <c r="S50" s="293" t="e">
        <f>STDEV(H51:J53)</f>
        <v>#VALUE!</v>
      </c>
      <c r="T50" s="283" t="e">
        <f>S50/R50</f>
        <v>#VALUE!</v>
      </c>
      <c r="U50" s="325" t="e">
        <f>AVERAGE(N51:N53)</f>
        <v>#DIV/0!</v>
      </c>
      <c r="V50" s="293" t="e">
        <f>STDEV(N51:N53)</f>
        <v>#DIV/0!</v>
      </c>
      <c r="W50" s="283" t="e">
        <f>V50/U50</f>
        <v>#DIV/0!</v>
      </c>
      <c r="X50" s="359" t="s">
        <v>23</v>
      </c>
      <c r="Y50" s="366" t="s">
        <v>23</v>
      </c>
      <c r="Z50" s="219"/>
      <c r="AA50" s="201"/>
      <c r="AB50" s="131"/>
      <c r="AC50" s="80"/>
    </row>
    <row r="51" spans="1:29" s="8" customFormat="1" ht="15" customHeight="1">
      <c r="A51" s="167"/>
      <c r="B51" s="175" t="s">
        <v>137</v>
      </c>
      <c r="C51" s="177">
        <f>'General Information'!C23</f>
        <v>0</v>
      </c>
      <c r="D51" s="9" t="s">
        <v>13</v>
      </c>
      <c r="E51" s="310" t="s">
        <v>82</v>
      </c>
      <c r="F51" s="267"/>
      <c r="G51" s="267"/>
      <c r="H51" s="309" t="e">
        <f>(E51-STD!$Q$11)/STD!$Q$12</f>
        <v>#VALUE!</v>
      </c>
      <c r="I51" s="309"/>
      <c r="J51" s="309"/>
      <c r="K51" s="357" t="e">
        <f>(IF($A$50='Ref CTRL'!$A$44,'Ref CTRL'!$J$44,IF($A$50='Ref CTRL'!$A$48,'Ref CTRL'!$J$48,IF($A$50='Ref CTRL'!$A$52,'Ref CTRL'!$J$52,'Ref CTRL'!$J$56)))-E51)/(IF($A$50='Ref CTRL'!$A$44,'Ref CTRL'!$J$44,IF($A$50='Ref CTRL'!$A$48,'Ref CTRL'!$J$48,IF($A$50='Ref CTRL'!$A$52,'Ref CTRL'!$J$52,'Ref CTRL'!$J$56))))*100</f>
        <v>#DIV/0!</v>
      </c>
      <c r="L51" s="357"/>
      <c r="M51" s="357"/>
      <c r="N51" s="42" t="e">
        <f>IF((AND(K51&lt;0,K51&gt;-10)),0,IF(K51&lt;=-10,"interf",K51))</f>
        <v>#DIV/0!</v>
      </c>
      <c r="O51" s="302"/>
      <c r="P51" s="294"/>
      <c r="Q51" s="284"/>
      <c r="R51" s="326"/>
      <c r="S51" s="294"/>
      <c r="T51" s="284"/>
      <c r="U51" s="326"/>
      <c r="V51" s="294"/>
      <c r="W51" s="284"/>
      <c r="X51" s="360"/>
      <c r="Y51" s="367"/>
      <c r="Z51" s="217" t="s">
        <v>19</v>
      </c>
      <c r="AA51" s="201" t="e">
        <f>E51/Z51</f>
        <v>#VALUE!</v>
      </c>
      <c r="AB51" s="132" t="s">
        <v>130</v>
      </c>
      <c r="AC51" s="76" t="e">
        <f>IF(V50&lt;10,"YES","Not Met")</f>
        <v>#DIV/0!</v>
      </c>
    </row>
    <row r="52" spans="1:29" s="8" customFormat="1" ht="12.75">
      <c r="A52" s="168"/>
      <c r="B52" s="176"/>
      <c r="C52" s="171"/>
      <c r="D52" s="9" t="s">
        <v>14</v>
      </c>
      <c r="E52" s="310" t="s">
        <v>82</v>
      </c>
      <c r="F52" s="267"/>
      <c r="G52" s="267"/>
      <c r="H52" s="309" t="e">
        <f>(E52-STD!$Q$11)/STD!$Q$12</f>
        <v>#VALUE!</v>
      </c>
      <c r="I52" s="309"/>
      <c r="J52" s="309"/>
      <c r="K52" s="357" t="e">
        <f>(IF($A$50='Ref CTRL'!$A$44,'Ref CTRL'!$J$44,IF($A$50='Ref CTRL'!$A$48,'Ref CTRL'!$J$48,IF($A$50='Ref CTRL'!$A$52,'Ref CTRL'!$J$52,'Ref CTRL'!$J$56)))-E52)/(IF($A$50='Ref CTRL'!$A$44,'Ref CTRL'!$J$44,IF($A$50='Ref CTRL'!$A$48,'Ref CTRL'!$J$48,IF($A$50='Ref CTRL'!$A$52,'Ref CTRL'!$J$52,'Ref CTRL'!$J$56))))*100</f>
        <v>#DIV/0!</v>
      </c>
      <c r="L52" s="357"/>
      <c r="M52" s="357"/>
      <c r="N52" s="42" t="e">
        <f>IF((AND(K52&lt;0,K52&gt;-10)),0,IF(K52&lt;=-10,"interf",K52))</f>
        <v>#DIV/0!</v>
      </c>
      <c r="O52" s="302"/>
      <c r="P52" s="294"/>
      <c r="Q52" s="284"/>
      <c r="R52" s="326"/>
      <c r="S52" s="294"/>
      <c r="T52" s="284"/>
      <c r="U52" s="326"/>
      <c r="V52" s="294"/>
      <c r="W52" s="284"/>
      <c r="X52" s="360"/>
      <c r="Y52" s="367"/>
      <c r="Z52" s="217" t="s">
        <v>19</v>
      </c>
      <c r="AA52" s="201" t="e">
        <f>E52/Z52</f>
        <v>#VALUE!</v>
      </c>
      <c r="AB52" s="110"/>
      <c r="AC52" s="113"/>
    </row>
    <row r="53" spans="1:29" s="8" customFormat="1" ht="13.5" thickBot="1">
      <c r="A53" s="168"/>
      <c r="B53" s="176"/>
      <c r="C53" s="173"/>
      <c r="D53" s="13" t="s">
        <v>15</v>
      </c>
      <c r="E53" s="310" t="s">
        <v>82</v>
      </c>
      <c r="F53" s="267"/>
      <c r="G53" s="267"/>
      <c r="H53" s="309" t="e">
        <f>(E53-STD!$Q$11)/STD!$Q$12</f>
        <v>#VALUE!</v>
      </c>
      <c r="I53" s="309"/>
      <c r="J53" s="309"/>
      <c r="K53" s="357" t="e">
        <f>(IF($A$50='Ref CTRL'!$A$44,'Ref CTRL'!$J$44,IF($A$50='Ref CTRL'!$A$48,'Ref CTRL'!$J$48,IF($A$50='Ref CTRL'!$A$52,'Ref CTRL'!$J$52,'Ref CTRL'!$J$56)))-E53)/(IF($A$50='Ref CTRL'!$A$44,'Ref CTRL'!$J$44,IF($A$50='Ref CTRL'!$A$48,'Ref CTRL'!$J$48,IF($A$50='Ref CTRL'!$A$52,'Ref CTRL'!$J$52,'Ref CTRL'!$J$56))))*100</f>
        <v>#DIV/0!</v>
      </c>
      <c r="L53" s="357"/>
      <c r="M53" s="357"/>
      <c r="N53" s="42" t="e">
        <f>IF((AND(K53&lt;0,K53&gt;-10)),0,IF(K53&lt;=-10,"interf",K53))</f>
        <v>#DIV/0!</v>
      </c>
      <c r="O53" s="312"/>
      <c r="P53" s="298"/>
      <c r="Q53" s="321"/>
      <c r="R53" s="333"/>
      <c r="S53" s="298"/>
      <c r="T53" s="321"/>
      <c r="U53" s="333"/>
      <c r="V53" s="298"/>
      <c r="W53" s="321"/>
      <c r="X53" s="365"/>
      <c r="Y53" s="411"/>
      <c r="Z53" s="218" t="s">
        <v>19</v>
      </c>
      <c r="AA53" s="203" t="e">
        <f>E53/Z53</f>
        <v>#VALUE!</v>
      </c>
      <c r="AB53" s="133"/>
      <c r="AC53" s="83"/>
    </row>
    <row r="54" spans="1:29" s="8" customFormat="1" ht="12.75">
      <c r="A54" s="79" t="str">
        <f>'General Information'!D24</f>
        <v>Acetonitrile</v>
      </c>
      <c r="B54" s="375" t="s">
        <v>151</v>
      </c>
      <c r="C54" s="376"/>
      <c r="D54" s="16"/>
      <c r="E54" s="211"/>
      <c r="F54" s="207"/>
      <c r="G54" s="207"/>
      <c r="H54" s="46"/>
      <c r="I54" s="46"/>
      <c r="J54" s="46"/>
      <c r="K54" s="45"/>
      <c r="L54" s="45"/>
      <c r="M54" s="45"/>
      <c r="N54" s="46"/>
      <c r="O54" s="301" t="e">
        <f>AVERAGE(E55:G57)</f>
        <v>#DIV/0!</v>
      </c>
      <c r="P54" s="293" t="e">
        <f>STDEV(E55:G57)</f>
        <v>#DIV/0!</v>
      </c>
      <c r="Q54" s="283" t="e">
        <f>P54/O54</f>
        <v>#DIV/0!</v>
      </c>
      <c r="R54" s="325" t="e">
        <f>AVERAGE(H55:J57)</f>
        <v>#VALUE!</v>
      </c>
      <c r="S54" s="293" t="e">
        <f>STDEV(H55:J57)</f>
        <v>#VALUE!</v>
      </c>
      <c r="T54" s="283" t="e">
        <f>S54/R54</f>
        <v>#VALUE!</v>
      </c>
      <c r="U54" s="325" t="e">
        <f>AVERAGE(N55:N57)</f>
        <v>#DIV/0!</v>
      </c>
      <c r="V54" s="293" t="e">
        <f>STDEV(N55:N57)</f>
        <v>#DIV/0!</v>
      </c>
      <c r="W54" s="283" t="e">
        <f>V54/U54</f>
        <v>#DIV/0!</v>
      </c>
      <c r="X54" s="359" t="s">
        <v>23</v>
      </c>
      <c r="Y54" s="366" t="s">
        <v>23</v>
      </c>
      <c r="Z54" s="219"/>
      <c r="AA54" s="201"/>
      <c r="AB54" s="131"/>
      <c r="AC54" s="80"/>
    </row>
    <row r="55" spans="1:29" s="8" customFormat="1" ht="15" customHeight="1">
      <c r="A55" s="167"/>
      <c r="B55" s="175" t="s">
        <v>137</v>
      </c>
      <c r="C55" s="177">
        <f>'General Information'!C24</f>
        <v>0</v>
      </c>
      <c r="D55" s="9" t="s">
        <v>13</v>
      </c>
      <c r="E55" s="310" t="s">
        <v>82</v>
      </c>
      <c r="F55" s="267"/>
      <c r="G55" s="267"/>
      <c r="H55" s="309" t="e">
        <f>(E55-STD!$Q$11)/STD!$Q$12</f>
        <v>#VALUE!</v>
      </c>
      <c r="I55" s="309"/>
      <c r="J55" s="309"/>
      <c r="K55" s="357" t="e">
        <f>(IF($A$54='Ref CTRL'!$A$44,'Ref CTRL'!$J$44,IF($A$54='Ref CTRL'!$A$48,'Ref CTRL'!$J$48,IF($A$54='Ref CTRL'!$A$52,'Ref CTRL'!$J$52,'Ref CTRL'!$J$56)))-E55)/(IF($A$54='Ref CTRL'!$A$44,'Ref CTRL'!$J$44,IF($A$54='Ref CTRL'!$A$48,'Ref CTRL'!$J$48,IF($A$54='Ref CTRL'!$A$52,'Ref CTRL'!$J$52,'Ref CTRL'!$J$56))))*100</f>
        <v>#DIV/0!</v>
      </c>
      <c r="L55" s="357"/>
      <c r="M55" s="357"/>
      <c r="N55" s="42" t="e">
        <f>IF((AND(K55&lt;0,K55&gt;-10)),0,IF(K55&lt;=-10,"interf",K55))</f>
        <v>#DIV/0!</v>
      </c>
      <c r="O55" s="302"/>
      <c r="P55" s="294"/>
      <c r="Q55" s="284"/>
      <c r="R55" s="326"/>
      <c r="S55" s="294"/>
      <c r="T55" s="284"/>
      <c r="U55" s="326"/>
      <c r="V55" s="294"/>
      <c r="W55" s="284"/>
      <c r="X55" s="360"/>
      <c r="Y55" s="367"/>
      <c r="Z55" s="217" t="s">
        <v>19</v>
      </c>
      <c r="AA55" s="201" t="e">
        <f>E55/Z55</f>
        <v>#VALUE!</v>
      </c>
      <c r="AB55" s="132" t="s">
        <v>130</v>
      </c>
      <c r="AC55" s="76" t="e">
        <f>IF(V54&lt;10,"YES","Not Met")</f>
        <v>#DIV/0!</v>
      </c>
    </row>
    <row r="56" spans="1:29" s="8" customFormat="1" ht="12.75">
      <c r="A56" s="168"/>
      <c r="B56" s="176"/>
      <c r="C56" s="171"/>
      <c r="D56" s="9" t="s">
        <v>14</v>
      </c>
      <c r="E56" s="310" t="s">
        <v>82</v>
      </c>
      <c r="F56" s="267"/>
      <c r="G56" s="267"/>
      <c r="H56" s="309" t="e">
        <f>(E56-STD!$Q$11)/STD!$Q$12</f>
        <v>#VALUE!</v>
      </c>
      <c r="I56" s="309"/>
      <c r="J56" s="309"/>
      <c r="K56" s="357" t="e">
        <f>(IF($A$54='Ref CTRL'!$A$44,'Ref CTRL'!$J$44,IF($A$54='Ref CTRL'!$A$48,'Ref CTRL'!$J$48,IF($A$54='Ref CTRL'!$A$52,'Ref CTRL'!$J$52,'Ref CTRL'!$J$56)))-E56)/(IF($A$54='Ref CTRL'!$A$44,'Ref CTRL'!$J$44,IF($A$54='Ref CTRL'!$A$48,'Ref CTRL'!$J$48,IF($A$54='Ref CTRL'!$A$52,'Ref CTRL'!$J$52,'Ref CTRL'!$J$56))))*100</f>
        <v>#DIV/0!</v>
      </c>
      <c r="L56" s="357"/>
      <c r="M56" s="357"/>
      <c r="N56" s="42" t="e">
        <f>IF((AND(K56&lt;0,K56&gt;-10)),0,IF(K56&lt;=-10,"interf",K56))</f>
        <v>#DIV/0!</v>
      </c>
      <c r="O56" s="302"/>
      <c r="P56" s="294"/>
      <c r="Q56" s="284"/>
      <c r="R56" s="326"/>
      <c r="S56" s="294"/>
      <c r="T56" s="284"/>
      <c r="U56" s="326"/>
      <c r="V56" s="294"/>
      <c r="W56" s="284"/>
      <c r="X56" s="360"/>
      <c r="Y56" s="367"/>
      <c r="Z56" s="217" t="s">
        <v>19</v>
      </c>
      <c r="AA56" s="201" t="e">
        <f>E56/Z56</f>
        <v>#VALUE!</v>
      </c>
      <c r="AB56" s="110"/>
      <c r="AC56" s="113"/>
    </row>
    <row r="57" spans="1:29" s="8" customFormat="1" ht="13.5" thickBot="1">
      <c r="A57" s="169"/>
      <c r="B57" s="178"/>
      <c r="C57" s="179"/>
      <c r="D57" s="15" t="s">
        <v>15</v>
      </c>
      <c r="E57" s="310" t="s">
        <v>82</v>
      </c>
      <c r="F57" s="267"/>
      <c r="G57" s="267"/>
      <c r="H57" s="309" t="e">
        <f>(E57-STD!$Q$11)/STD!$Q$12</f>
        <v>#VALUE!</v>
      </c>
      <c r="I57" s="309"/>
      <c r="J57" s="309"/>
      <c r="K57" s="357" t="e">
        <f>(IF($A$54='Ref CTRL'!$A$44,'Ref CTRL'!$J$44,IF($A$54='Ref CTRL'!$A$48,'Ref CTRL'!$J$48,IF($A$54='Ref CTRL'!$A$52,'Ref CTRL'!$J$52,'Ref CTRL'!$J$56)))-E57)/(IF($A$54='Ref CTRL'!$A$44,'Ref CTRL'!$J$44,IF($A$54='Ref CTRL'!$A$48,'Ref CTRL'!$J$48,IF($A$54='Ref CTRL'!$A$52,'Ref CTRL'!$J$52,'Ref CTRL'!$J$56))))*100</f>
        <v>#DIV/0!</v>
      </c>
      <c r="L57" s="357"/>
      <c r="M57" s="357"/>
      <c r="N57" s="52" t="e">
        <f>IF((AND(K57&lt;0,K57&gt;-10)),0,IF(K57&lt;=-10,"interf",K57))</f>
        <v>#DIV/0!</v>
      </c>
      <c r="O57" s="302"/>
      <c r="P57" s="294"/>
      <c r="Q57" s="284"/>
      <c r="R57" s="326"/>
      <c r="S57" s="294"/>
      <c r="T57" s="284"/>
      <c r="U57" s="326"/>
      <c r="V57" s="294"/>
      <c r="W57" s="284"/>
      <c r="X57" s="360"/>
      <c r="Y57" s="367"/>
      <c r="Z57" s="217" t="s">
        <v>19</v>
      </c>
      <c r="AA57" s="201" t="e">
        <f>E57/Z57</f>
        <v>#VALUE!</v>
      </c>
      <c r="AB57" s="133"/>
      <c r="AC57" s="83"/>
    </row>
    <row r="58" spans="1:29" s="8" customFormat="1" ht="12.75">
      <c r="A58" s="79" t="str">
        <f>'General Information'!D25</f>
        <v>Acetonitrile</v>
      </c>
      <c r="B58" s="375" t="s">
        <v>152</v>
      </c>
      <c r="C58" s="376"/>
      <c r="D58" s="16"/>
      <c r="E58" s="211"/>
      <c r="F58" s="207"/>
      <c r="G58" s="207"/>
      <c r="H58" s="46"/>
      <c r="I58" s="46"/>
      <c r="J58" s="46"/>
      <c r="K58" s="45"/>
      <c r="L58" s="45"/>
      <c r="M58" s="45"/>
      <c r="N58" s="46"/>
      <c r="O58" s="301" t="e">
        <f>AVERAGE(E59:G61)</f>
        <v>#DIV/0!</v>
      </c>
      <c r="P58" s="293" t="e">
        <f>STDEV(E59:G61)</f>
        <v>#DIV/0!</v>
      </c>
      <c r="Q58" s="283" t="e">
        <f>P58/O58</f>
        <v>#DIV/0!</v>
      </c>
      <c r="R58" s="325" t="e">
        <f>AVERAGE(H59:J61)</f>
        <v>#VALUE!</v>
      </c>
      <c r="S58" s="293" t="e">
        <f>STDEV(H59:J61)</f>
        <v>#VALUE!</v>
      </c>
      <c r="T58" s="283" t="e">
        <f>S58/R58</f>
        <v>#VALUE!</v>
      </c>
      <c r="U58" s="325" t="e">
        <f>AVERAGE(N59:N61)</f>
        <v>#DIV/0!</v>
      </c>
      <c r="V58" s="293" t="e">
        <f>STDEV(N59:N61)</f>
        <v>#DIV/0!</v>
      </c>
      <c r="W58" s="283" t="e">
        <f>V58/U58</f>
        <v>#DIV/0!</v>
      </c>
      <c r="X58" s="359" t="s">
        <v>23</v>
      </c>
      <c r="Y58" s="366" t="s">
        <v>23</v>
      </c>
      <c r="Z58" s="216"/>
      <c r="AA58" s="202"/>
      <c r="AB58" s="131"/>
      <c r="AC58" s="80"/>
    </row>
    <row r="59" spans="1:29" s="8" customFormat="1" ht="15" customHeight="1">
      <c r="A59" s="167"/>
      <c r="B59" s="175" t="s">
        <v>137</v>
      </c>
      <c r="C59" s="177">
        <f>'General Information'!C25</f>
        <v>0</v>
      </c>
      <c r="D59" s="9" t="s">
        <v>13</v>
      </c>
      <c r="E59" s="310" t="s">
        <v>82</v>
      </c>
      <c r="F59" s="267"/>
      <c r="G59" s="267"/>
      <c r="H59" s="309" t="e">
        <f>(E59-STD!$Q$11)/STD!$Q$12</f>
        <v>#VALUE!</v>
      </c>
      <c r="I59" s="309"/>
      <c r="J59" s="309"/>
      <c r="K59" s="357" t="e">
        <f>(IF($A$58='Ref CTRL'!$A$44,'Ref CTRL'!$J$44,IF($A$58='Ref CTRL'!$A$48,'Ref CTRL'!$J$48,IF($A$58='Ref CTRL'!$A$52,'Ref CTRL'!$J$52,'Ref CTRL'!$J$56)))-E59)/(IF($A$58='Ref CTRL'!$A$44,'Ref CTRL'!$J$44,IF($A$58='Ref CTRL'!$A$48,'Ref CTRL'!$J$48,IF($A$58='Ref CTRL'!$A$52,'Ref CTRL'!$J$52,'Ref CTRL'!$J$56))))*100</f>
        <v>#DIV/0!</v>
      </c>
      <c r="L59" s="357"/>
      <c r="M59" s="357"/>
      <c r="N59" s="42" t="e">
        <f>IF((AND(K59&lt;0,K59&gt;-10)),0,IF(K59&lt;=-10,"interf",K59))</f>
        <v>#DIV/0!</v>
      </c>
      <c r="O59" s="302"/>
      <c r="P59" s="294"/>
      <c r="Q59" s="284"/>
      <c r="R59" s="326"/>
      <c r="S59" s="294"/>
      <c r="T59" s="284"/>
      <c r="U59" s="326"/>
      <c r="V59" s="294"/>
      <c r="W59" s="284"/>
      <c r="X59" s="360"/>
      <c r="Y59" s="367"/>
      <c r="Z59" s="217" t="s">
        <v>19</v>
      </c>
      <c r="AA59" s="201" t="e">
        <f>E59/Z59</f>
        <v>#VALUE!</v>
      </c>
      <c r="AB59" s="132" t="s">
        <v>130</v>
      </c>
      <c r="AC59" s="76" t="e">
        <f>IF(V58&lt;10,"YES","Not Met")</f>
        <v>#DIV/0!</v>
      </c>
    </row>
    <row r="60" spans="1:29" s="8" customFormat="1" ht="12.75">
      <c r="A60" s="168"/>
      <c r="B60" s="176"/>
      <c r="C60" s="171"/>
      <c r="D60" s="9" t="s">
        <v>14</v>
      </c>
      <c r="E60" s="310" t="s">
        <v>82</v>
      </c>
      <c r="F60" s="267"/>
      <c r="G60" s="267"/>
      <c r="H60" s="309" t="e">
        <f>(E60-STD!$Q$11)/STD!$Q$12</f>
        <v>#VALUE!</v>
      </c>
      <c r="I60" s="309"/>
      <c r="J60" s="309"/>
      <c r="K60" s="357" t="e">
        <f>(IF($A$58='Ref CTRL'!$A$44,'Ref CTRL'!$J$44,IF($A$58='Ref CTRL'!$A$48,'Ref CTRL'!$J$48,IF($A$58='Ref CTRL'!$A$52,'Ref CTRL'!$J$52,'Ref CTRL'!$J$56)))-E60)/(IF($A$58='Ref CTRL'!$A$44,'Ref CTRL'!$J$44,IF($A$58='Ref CTRL'!$A$48,'Ref CTRL'!$J$48,IF($A$58='Ref CTRL'!$A$52,'Ref CTRL'!$J$52,'Ref CTRL'!$J$56))))*100</f>
        <v>#DIV/0!</v>
      </c>
      <c r="L60" s="357"/>
      <c r="M60" s="357"/>
      <c r="N60" s="42" t="e">
        <f>IF((AND(K60&lt;0,K60&gt;-10)),0,IF(K60&lt;=-10,"interf",K60))</f>
        <v>#DIV/0!</v>
      </c>
      <c r="O60" s="302"/>
      <c r="P60" s="294"/>
      <c r="Q60" s="284"/>
      <c r="R60" s="326"/>
      <c r="S60" s="294"/>
      <c r="T60" s="284"/>
      <c r="U60" s="326"/>
      <c r="V60" s="294"/>
      <c r="W60" s="284"/>
      <c r="X60" s="360"/>
      <c r="Y60" s="367"/>
      <c r="Z60" s="217" t="s">
        <v>19</v>
      </c>
      <c r="AA60" s="201" t="e">
        <f>E60/Z60</f>
        <v>#VALUE!</v>
      </c>
      <c r="AB60" s="110"/>
      <c r="AC60" s="113"/>
    </row>
    <row r="61" spans="1:29" s="8" customFormat="1" ht="13.5" thickBot="1">
      <c r="A61" s="168"/>
      <c r="B61" s="176"/>
      <c r="C61" s="173"/>
      <c r="D61" s="13" t="s">
        <v>15</v>
      </c>
      <c r="E61" s="310" t="s">
        <v>82</v>
      </c>
      <c r="F61" s="267"/>
      <c r="G61" s="267"/>
      <c r="H61" s="338" t="e">
        <f>(E61-STD!$Q$11)/STD!$Q$12</f>
        <v>#VALUE!</v>
      </c>
      <c r="I61" s="338"/>
      <c r="J61" s="338"/>
      <c r="K61" s="374" t="e">
        <f>(IF($A$58='Ref CTRL'!$A$44,'Ref CTRL'!$J$44,IF($A$58='Ref CTRL'!$A$48,'Ref CTRL'!$J$48,IF($A$58='Ref CTRL'!$A$52,'Ref CTRL'!$J$52,'Ref CTRL'!$J$56)))-E61)/(IF($A$58='Ref CTRL'!$A$44,'Ref CTRL'!$J$44,IF($A$58='Ref CTRL'!$A$48,'Ref CTRL'!$J$48,IF($A$58='Ref CTRL'!$A$52,'Ref CTRL'!$J$52,'Ref CTRL'!$J$56))))*100</f>
        <v>#DIV/0!</v>
      </c>
      <c r="L61" s="374"/>
      <c r="M61" s="374"/>
      <c r="N61" s="47" t="e">
        <f>IF((AND(K61&lt;0,K61&gt;-10)),0,IF(K61&lt;=-10,"interf",K61))</f>
        <v>#DIV/0!</v>
      </c>
      <c r="O61" s="303"/>
      <c r="P61" s="295"/>
      <c r="Q61" s="285"/>
      <c r="R61" s="327"/>
      <c r="S61" s="295"/>
      <c r="T61" s="285"/>
      <c r="U61" s="327"/>
      <c r="V61" s="295"/>
      <c r="W61" s="285"/>
      <c r="X61" s="372"/>
      <c r="Y61" s="368"/>
      <c r="Z61" s="218" t="s">
        <v>19</v>
      </c>
      <c r="AA61" s="203" t="e">
        <f>E61/Z61</f>
        <v>#VALUE!</v>
      </c>
      <c r="AB61" s="133"/>
      <c r="AC61" s="83"/>
    </row>
    <row r="62" spans="1:29" s="8" customFormat="1" ht="12.75">
      <c r="A62" s="79" t="str">
        <f>'General Information'!D26</f>
        <v>Acetonitrile</v>
      </c>
      <c r="B62" s="375" t="s">
        <v>153</v>
      </c>
      <c r="C62" s="376"/>
      <c r="D62" s="16"/>
      <c r="E62" s="211"/>
      <c r="F62" s="207"/>
      <c r="G62" s="207"/>
      <c r="H62" s="46"/>
      <c r="I62" s="46"/>
      <c r="J62" s="46"/>
      <c r="K62" s="45"/>
      <c r="L62" s="45"/>
      <c r="M62" s="45"/>
      <c r="N62" s="46"/>
      <c r="O62" s="301" t="e">
        <f>AVERAGE(E63:G65)</f>
        <v>#DIV/0!</v>
      </c>
      <c r="P62" s="293" t="e">
        <f>STDEV(E63:G65)</f>
        <v>#DIV/0!</v>
      </c>
      <c r="Q62" s="283" t="e">
        <f>P62/O62</f>
        <v>#DIV/0!</v>
      </c>
      <c r="R62" s="325" t="e">
        <f>AVERAGE(H63:J65)</f>
        <v>#VALUE!</v>
      </c>
      <c r="S62" s="293" t="e">
        <f>STDEV(H63:J65)</f>
        <v>#VALUE!</v>
      </c>
      <c r="T62" s="283" t="e">
        <f>S62/R62</f>
        <v>#VALUE!</v>
      </c>
      <c r="U62" s="325" t="e">
        <f>AVERAGE(N63:N65)</f>
        <v>#DIV/0!</v>
      </c>
      <c r="V62" s="293" t="e">
        <f>STDEV(N63:N65)</f>
        <v>#DIV/0!</v>
      </c>
      <c r="W62" s="283" t="e">
        <f>V62/U62</f>
        <v>#DIV/0!</v>
      </c>
      <c r="X62" s="359" t="s">
        <v>23</v>
      </c>
      <c r="Y62" s="366" t="s">
        <v>23</v>
      </c>
      <c r="Z62" s="219"/>
      <c r="AA62" s="201"/>
      <c r="AB62" s="131"/>
      <c r="AC62" s="80"/>
    </row>
    <row r="63" spans="1:29" s="8" customFormat="1" ht="15" customHeight="1">
      <c r="A63" s="167"/>
      <c r="B63" s="175" t="s">
        <v>137</v>
      </c>
      <c r="C63" s="177">
        <f>'General Information'!C26</f>
        <v>0</v>
      </c>
      <c r="D63" s="9" t="s">
        <v>13</v>
      </c>
      <c r="E63" s="310" t="s">
        <v>82</v>
      </c>
      <c r="F63" s="267"/>
      <c r="G63" s="267"/>
      <c r="H63" s="309" t="e">
        <f>(E63-STD!$Q$11)/STD!$Q$12</f>
        <v>#VALUE!</v>
      </c>
      <c r="I63" s="309"/>
      <c r="J63" s="309"/>
      <c r="K63" s="357" t="e">
        <f>(IF($A$62='Ref CTRL'!$A$44,'Ref CTRL'!$J$44,IF($A$62='Ref CTRL'!$A$48,'Ref CTRL'!$J$48,IF($A$62='Ref CTRL'!$A$52,'Ref CTRL'!$J$52,'Ref CTRL'!$J$56)))-E63)/(IF($A$62='Ref CTRL'!$A$44,'Ref CTRL'!$J$44,IF($A$62='Ref CTRL'!$A$48,'Ref CTRL'!$J$48,IF($A$62='Ref CTRL'!$A$52,'Ref CTRL'!$J$52,'Ref CTRL'!$J$56))))*100</f>
        <v>#DIV/0!</v>
      </c>
      <c r="L63" s="357"/>
      <c r="M63" s="357"/>
      <c r="N63" s="42" t="e">
        <f>IF((AND(K63&lt;0,K63&gt;-10)),0,IF(K63&lt;=-10,"interf",K63))</f>
        <v>#DIV/0!</v>
      </c>
      <c r="O63" s="302"/>
      <c r="P63" s="294"/>
      <c r="Q63" s="284"/>
      <c r="R63" s="326"/>
      <c r="S63" s="294"/>
      <c r="T63" s="284"/>
      <c r="U63" s="326"/>
      <c r="V63" s="294"/>
      <c r="W63" s="284"/>
      <c r="X63" s="360"/>
      <c r="Y63" s="367"/>
      <c r="Z63" s="217" t="s">
        <v>19</v>
      </c>
      <c r="AA63" s="201" t="e">
        <f>E63/Z63</f>
        <v>#VALUE!</v>
      </c>
      <c r="AB63" s="132" t="s">
        <v>130</v>
      </c>
      <c r="AC63" s="76" t="e">
        <f>IF(V62&lt;10,"YES","Not Met")</f>
        <v>#DIV/0!</v>
      </c>
    </row>
    <row r="64" spans="1:29" s="8" customFormat="1" ht="12.75">
      <c r="A64" s="168"/>
      <c r="B64" s="176"/>
      <c r="C64" s="171"/>
      <c r="D64" s="9" t="s">
        <v>14</v>
      </c>
      <c r="E64" s="310" t="s">
        <v>82</v>
      </c>
      <c r="F64" s="267"/>
      <c r="G64" s="267"/>
      <c r="H64" s="309" t="e">
        <f>(E64-STD!$Q$11)/STD!$Q$12</f>
        <v>#VALUE!</v>
      </c>
      <c r="I64" s="309"/>
      <c r="J64" s="309"/>
      <c r="K64" s="357" t="e">
        <f>(IF($A$62='Ref CTRL'!$A$44,'Ref CTRL'!$J$44,IF($A$62='Ref CTRL'!$A$48,'Ref CTRL'!$J$48,IF($A$62='Ref CTRL'!$A$52,'Ref CTRL'!$J$52,'Ref CTRL'!$J$56)))-E64)/(IF($A$62='Ref CTRL'!$A$44,'Ref CTRL'!$J$44,IF($A$62='Ref CTRL'!$A$48,'Ref CTRL'!$J$48,IF($A$62='Ref CTRL'!$A$52,'Ref CTRL'!$J$52,'Ref CTRL'!$J$56))))*100</f>
        <v>#DIV/0!</v>
      </c>
      <c r="L64" s="357"/>
      <c r="M64" s="357"/>
      <c r="N64" s="42" t="e">
        <f>IF((AND(K64&lt;0,K64&gt;-10)),0,IF(K64&lt;=-10,"interf",K64))</f>
        <v>#DIV/0!</v>
      </c>
      <c r="O64" s="302"/>
      <c r="P64" s="294"/>
      <c r="Q64" s="284"/>
      <c r="R64" s="326"/>
      <c r="S64" s="294"/>
      <c r="T64" s="284"/>
      <c r="U64" s="326"/>
      <c r="V64" s="294"/>
      <c r="W64" s="284"/>
      <c r="X64" s="360"/>
      <c r="Y64" s="367"/>
      <c r="Z64" s="217" t="s">
        <v>19</v>
      </c>
      <c r="AA64" s="201" t="e">
        <f>E64/Z64</f>
        <v>#VALUE!</v>
      </c>
      <c r="AB64" s="110"/>
      <c r="AC64" s="113"/>
    </row>
    <row r="65" spans="1:29" s="8" customFormat="1" ht="13.5" thickBot="1">
      <c r="A65" s="168"/>
      <c r="B65" s="176"/>
      <c r="C65" s="173"/>
      <c r="D65" s="13" t="s">
        <v>15</v>
      </c>
      <c r="E65" s="310" t="s">
        <v>82</v>
      </c>
      <c r="F65" s="267"/>
      <c r="G65" s="267"/>
      <c r="H65" s="309" t="e">
        <f>(E65-STD!$Q$11)/STD!$Q$12</f>
        <v>#VALUE!</v>
      </c>
      <c r="I65" s="309"/>
      <c r="J65" s="309"/>
      <c r="K65" s="357" t="e">
        <f>(IF($A$62='Ref CTRL'!$A$44,'Ref CTRL'!$J$44,IF($A$62='Ref CTRL'!$A$48,'Ref CTRL'!$J$48,IF($A$62='Ref CTRL'!$A$52,'Ref CTRL'!$J$52,'Ref CTRL'!$J$56)))-E65)/(IF($A$62='Ref CTRL'!$A$44,'Ref CTRL'!$J$44,IF($A$62='Ref CTRL'!$A$48,'Ref CTRL'!$J$48,IF($A$62='Ref CTRL'!$A$52,'Ref CTRL'!$J$52,'Ref CTRL'!$J$56))))*100</f>
        <v>#DIV/0!</v>
      </c>
      <c r="L65" s="357"/>
      <c r="M65" s="357"/>
      <c r="N65" s="42" t="e">
        <f>IF((AND(K65&lt;0,K65&gt;-10)),0,IF(K65&lt;=-10,"interf",K65))</f>
        <v>#DIV/0!</v>
      </c>
      <c r="O65" s="312"/>
      <c r="P65" s="298"/>
      <c r="Q65" s="321"/>
      <c r="R65" s="333"/>
      <c r="S65" s="298"/>
      <c r="T65" s="321"/>
      <c r="U65" s="333"/>
      <c r="V65" s="298"/>
      <c r="W65" s="321"/>
      <c r="X65" s="365"/>
      <c r="Y65" s="411"/>
      <c r="Z65" s="218" t="s">
        <v>19</v>
      </c>
      <c r="AA65" s="203" t="e">
        <f>E65/Z65</f>
        <v>#VALUE!</v>
      </c>
      <c r="AB65" s="133"/>
      <c r="AC65" s="83"/>
    </row>
    <row r="66" spans="1:29" s="8" customFormat="1" ht="12.75">
      <c r="A66" s="79" t="str">
        <f>'General Information'!D27</f>
        <v>Acetonitrile</v>
      </c>
      <c r="B66" s="375" t="s">
        <v>154</v>
      </c>
      <c r="C66" s="376"/>
      <c r="D66" s="16"/>
      <c r="E66" s="211"/>
      <c r="F66" s="207"/>
      <c r="G66" s="207"/>
      <c r="H66" s="46"/>
      <c r="I66" s="46"/>
      <c r="J66" s="46"/>
      <c r="K66" s="45"/>
      <c r="L66" s="45"/>
      <c r="M66" s="45"/>
      <c r="N66" s="46"/>
      <c r="O66" s="301" t="e">
        <f>AVERAGE(E67:G69)</f>
        <v>#DIV/0!</v>
      </c>
      <c r="P66" s="293" t="e">
        <f>STDEV(E67:G69)</f>
        <v>#DIV/0!</v>
      </c>
      <c r="Q66" s="283" t="e">
        <f>P66/O66</f>
        <v>#DIV/0!</v>
      </c>
      <c r="R66" s="325" t="e">
        <f>AVERAGE(H67:J69)</f>
        <v>#VALUE!</v>
      </c>
      <c r="S66" s="293" t="e">
        <f>STDEV(H67:J69)</f>
        <v>#VALUE!</v>
      </c>
      <c r="T66" s="283" t="e">
        <f>S66/R66</f>
        <v>#VALUE!</v>
      </c>
      <c r="U66" s="325" t="e">
        <f>AVERAGE(N67:N69)</f>
        <v>#DIV/0!</v>
      </c>
      <c r="V66" s="293" t="e">
        <f>STDEV(N67:N69)</f>
        <v>#DIV/0!</v>
      </c>
      <c r="W66" s="283" t="e">
        <f>V66/U66</f>
        <v>#DIV/0!</v>
      </c>
      <c r="X66" s="359" t="s">
        <v>23</v>
      </c>
      <c r="Y66" s="366" t="s">
        <v>23</v>
      </c>
      <c r="Z66" s="219"/>
      <c r="AA66" s="201"/>
      <c r="AB66" s="131"/>
      <c r="AC66" s="80"/>
    </row>
    <row r="67" spans="1:29" s="8" customFormat="1" ht="15" customHeight="1">
      <c r="A67" s="167"/>
      <c r="B67" s="175" t="s">
        <v>137</v>
      </c>
      <c r="C67" s="177">
        <f>'General Information'!C27</f>
        <v>0</v>
      </c>
      <c r="D67" s="9" t="s">
        <v>13</v>
      </c>
      <c r="E67" s="310" t="s">
        <v>82</v>
      </c>
      <c r="F67" s="267"/>
      <c r="G67" s="267"/>
      <c r="H67" s="309" t="e">
        <f>(E67-STD!$Q$11)/STD!$Q$12</f>
        <v>#VALUE!</v>
      </c>
      <c r="I67" s="309"/>
      <c r="J67" s="309"/>
      <c r="K67" s="357" t="e">
        <f>(IF($A$66='Ref CTRL'!$A$44,'Ref CTRL'!$J$44,IF($A$66='Ref CTRL'!$A$48,'Ref CTRL'!$J$48,IF($A$66='Ref CTRL'!$A$52,'Ref CTRL'!$J$52,'Ref CTRL'!$J$56)))-E67)/(IF($A$66='Ref CTRL'!$A$44,'Ref CTRL'!$J$44,IF($A$66='Ref CTRL'!$A$48,'Ref CTRL'!$J$48,IF($A$66='Ref CTRL'!$A$52,'Ref CTRL'!$J$52,'Ref CTRL'!$J$56))))*100</f>
        <v>#DIV/0!</v>
      </c>
      <c r="L67" s="357"/>
      <c r="M67" s="357"/>
      <c r="N67" s="42" t="e">
        <f>IF((AND(K67&lt;0,K67&gt;-10)),0,IF(K67&lt;=-10,"interf",K67))</f>
        <v>#DIV/0!</v>
      </c>
      <c r="O67" s="302"/>
      <c r="P67" s="294"/>
      <c r="Q67" s="284"/>
      <c r="R67" s="326"/>
      <c r="S67" s="294"/>
      <c r="T67" s="284"/>
      <c r="U67" s="326"/>
      <c r="V67" s="294"/>
      <c r="W67" s="284"/>
      <c r="X67" s="360"/>
      <c r="Y67" s="367"/>
      <c r="Z67" s="217" t="s">
        <v>19</v>
      </c>
      <c r="AA67" s="201" t="e">
        <f>E67/Z67</f>
        <v>#VALUE!</v>
      </c>
      <c r="AB67" s="132" t="s">
        <v>130</v>
      </c>
      <c r="AC67" s="76" t="e">
        <f>IF(V66&lt;10,"YES","Not Met")</f>
        <v>#DIV/0!</v>
      </c>
    </row>
    <row r="68" spans="1:29" s="8" customFormat="1" ht="12.75">
      <c r="A68" s="168"/>
      <c r="B68" s="176"/>
      <c r="C68" s="171"/>
      <c r="D68" s="9" t="s">
        <v>14</v>
      </c>
      <c r="E68" s="310" t="s">
        <v>82</v>
      </c>
      <c r="F68" s="267"/>
      <c r="G68" s="267"/>
      <c r="H68" s="309" t="e">
        <f>(E68-STD!$Q$11)/STD!$Q$12</f>
        <v>#VALUE!</v>
      </c>
      <c r="I68" s="309"/>
      <c r="J68" s="309"/>
      <c r="K68" s="357" t="e">
        <f>(IF($A$66='Ref CTRL'!$A$44,'Ref CTRL'!$J$44,IF($A$66='Ref CTRL'!$A$48,'Ref CTRL'!$J$48,IF($A$66='Ref CTRL'!$A$52,'Ref CTRL'!$J$52,'Ref CTRL'!$J$56)))-E68)/(IF($A$66='Ref CTRL'!$A$44,'Ref CTRL'!$J$44,IF($A$66='Ref CTRL'!$A$48,'Ref CTRL'!$J$48,IF($A$66='Ref CTRL'!$A$52,'Ref CTRL'!$J$52,'Ref CTRL'!$J$56))))*100</f>
        <v>#DIV/0!</v>
      </c>
      <c r="L68" s="357"/>
      <c r="M68" s="357"/>
      <c r="N68" s="42" t="e">
        <f>IF((AND(K68&lt;0,K68&gt;-10)),0,IF(K68&lt;=-10,"interf",K68))</f>
        <v>#DIV/0!</v>
      </c>
      <c r="O68" s="302"/>
      <c r="P68" s="294"/>
      <c r="Q68" s="284"/>
      <c r="R68" s="326"/>
      <c r="S68" s="294"/>
      <c r="T68" s="284"/>
      <c r="U68" s="326"/>
      <c r="V68" s="294"/>
      <c r="W68" s="284"/>
      <c r="X68" s="360"/>
      <c r="Y68" s="367"/>
      <c r="Z68" s="217" t="s">
        <v>19</v>
      </c>
      <c r="AA68" s="201" t="e">
        <f>E68/Z68</f>
        <v>#VALUE!</v>
      </c>
      <c r="AB68" s="110"/>
      <c r="AC68" s="113"/>
    </row>
    <row r="69" spans="1:29" s="8" customFormat="1" ht="13.5" thickBot="1">
      <c r="A69" s="168"/>
      <c r="B69" s="176"/>
      <c r="C69" s="171"/>
      <c r="D69" s="15" t="s">
        <v>15</v>
      </c>
      <c r="E69" s="310" t="s">
        <v>82</v>
      </c>
      <c r="F69" s="267"/>
      <c r="G69" s="267"/>
      <c r="H69" s="338" t="e">
        <f>(E69-STD!$Q$11)/STD!$Q$12</f>
        <v>#VALUE!</v>
      </c>
      <c r="I69" s="338"/>
      <c r="J69" s="338"/>
      <c r="K69" s="374" t="e">
        <f>(IF($A$66='Ref CTRL'!$A$44,'Ref CTRL'!$J$44,IF($A$66='Ref CTRL'!$A$48,'Ref CTRL'!$J$48,IF($A$66='Ref CTRL'!$A$52,'Ref CTRL'!$J$52,'Ref CTRL'!$J$56)))-E69)/(IF($A$66='Ref CTRL'!$A$44,'Ref CTRL'!$J$44,IF($A$66='Ref CTRL'!$A$48,'Ref CTRL'!$J$48,IF($A$66='Ref CTRL'!$A$52,'Ref CTRL'!$J$52,'Ref CTRL'!$J$56))))*100</f>
        <v>#DIV/0!</v>
      </c>
      <c r="L69" s="374"/>
      <c r="M69" s="374"/>
      <c r="N69" s="53" t="e">
        <f>IF((AND(K69&lt;0,K69&gt;-10)),0,IF(K69&lt;=-10,"interf",K69))</f>
        <v>#DIV/0!</v>
      </c>
      <c r="O69" s="303"/>
      <c r="P69" s="295"/>
      <c r="Q69" s="285"/>
      <c r="R69" s="327"/>
      <c r="S69" s="295"/>
      <c r="T69" s="285"/>
      <c r="U69" s="327"/>
      <c r="V69" s="295"/>
      <c r="W69" s="285"/>
      <c r="X69" s="372"/>
      <c r="Y69" s="368"/>
      <c r="Z69" s="218" t="s">
        <v>19</v>
      </c>
      <c r="AA69" s="203" t="e">
        <f>E69/Z69</f>
        <v>#VALUE!</v>
      </c>
      <c r="AB69" s="133"/>
      <c r="AC69" s="83"/>
    </row>
    <row r="70" spans="1:29" s="8" customFormat="1" ht="12.75">
      <c r="A70" s="79" t="str">
        <f>'General Information'!D28</f>
        <v>Acetonitrile</v>
      </c>
      <c r="B70" s="375" t="s">
        <v>155</v>
      </c>
      <c r="C70" s="376"/>
      <c r="D70" s="16"/>
      <c r="E70" s="211"/>
      <c r="F70" s="207"/>
      <c r="G70" s="207"/>
      <c r="H70" s="42"/>
      <c r="I70" s="42"/>
      <c r="J70" s="42"/>
      <c r="K70" s="117"/>
      <c r="L70" s="117"/>
      <c r="M70" s="117"/>
      <c r="N70" s="42"/>
      <c r="O70" s="302" t="e">
        <f>AVERAGE(E71:G73)</f>
        <v>#DIV/0!</v>
      </c>
      <c r="P70" s="294" t="e">
        <f>STDEV(E71:G73)</f>
        <v>#DIV/0!</v>
      </c>
      <c r="Q70" s="284" t="e">
        <f>P70/O70</f>
        <v>#DIV/0!</v>
      </c>
      <c r="R70" s="326" t="e">
        <f>AVERAGE(H71:J73)</f>
        <v>#VALUE!</v>
      </c>
      <c r="S70" s="294" t="e">
        <f>STDEV(H71:J73)</f>
        <v>#VALUE!</v>
      </c>
      <c r="T70" s="284" t="e">
        <f>S70/R70</f>
        <v>#VALUE!</v>
      </c>
      <c r="U70" s="326" t="e">
        <f>AVERAGE(N71:N73)</f>
        <v>#DIV/0!</v>
      </c>
      <c r="V70" s="294" t="e">
        <f>STDEV(N71:N73)</f>
        <v>#DIV/0!</v>
      </c>
      <c r="W70" s="284" t="e">
        <f>V70/U70</f>
        <v>#DIV/0!</v>
      </c>
      <c r="X70" s="360" t="s">
        <v>23</v>
      </c>
      <c r="Y70" s="367" t="s">
        <v>23</v>
      </c>
      <c r="Z70" s="220"/>
      <c r="AA70" s="201"/>
      <c r="AB70" s="131"/>
      <c r="AC70" s="80"/>
    </row>
    <row r="71" spans="1:29" s="8" customFormat="1" ht="15" customHeight="1">
      <c r="A71" s="167"/>
      <c r="B71" s="175" t="s">
        <v>137</v>
      </c>
      <c r="C71" s="177">
        <f>'General Information'!C28</f>
        <v>0</v>
      </c>
      <c r="D71" s="9" t="s">
        <v>13</v>
      </c>
      <c r="E71" s="310" t="s">
        <v>82</v>
      </c>
      <c r="F71" s="267"/>
      <c r="G71" s="267"/>
      <c r="H71" s="309" t="e">
        <f>(E71-STD!$Q$11)/STD!$Q$12</f>
        <v>#VALUE!</v>
      </c>
      <c r="I71" s="309"/>
      <c r="J71" s="309"/>
      <c r="K71" s="357" t="e">
        <f>(IF($A$70='Ref CTRL'!$A$44,'Ref CTRL'!$J$44,IF($A$70='Ref CTRL'!$A$48,'Ref CTRL'!$J$48,IF($A$70='Ref CTRL'!$A$52,'Ref CTRL'!$J$52,'Ref CTRL'!$J$56)))-E71)/(IF($A$70='Ref CTRL'!$A$44,'Ref CTRL'!$J$44,IF($A$70='Ref CTRL'!$A$48,'Ref CTRL'!$J$48,IF($A$70='Ref CTRL'!$A$52,'Ref CTRL'!$J$52,'Ref CTRL'!$J$56))))*100</f>
        <v>#DIV/0!</v>
      </c>
      <c r="L71" s="357"/>
      <c r="M71" s="357"/>
      <c r="N71" s="42" t="e">
        <f>IF((AND(K71&lt;0,K71&gt;-10)),0,IF(K71&lt;=-10,"interf",K71))</f>
        <v>#DIV/0!</v>
      </c>
      <c r="O71" s="302"/>
      <c r="P71" s="294"/>
      <c r="Q71" s="284"/>
      <c r="R71" s="326"/>
      <c r="S71" s="294"/>
      <c r="T71" s="284"/>
      <c r="U71" s="326"/>
      <c r="V71" s="294"/>
      <c r="W71" s="284"/>
      <c r="X71" s="360"/>
      <c r="Y71" s="367"/>
      <c r="Z71" s="217" t="s">
        <v>19</v>
      </c>
      <c r="AA71" s="201" t="e">
        <f>E71/Z71</f>
        <v>#VALUE!</v>
      </c>
      <c r="AB71" s="132" t="s">
        <v>130</v>
      </c>
      <c r="AC71" s="76" t="e">
        <f>IF(V70&lt;10,"YES","Not Met")</f>
        <v>#DIV/0!</v>
      </c>
    </row>
    <row r="72" spans="1:29" s="8" customFormat="1" ht="12.75">
      <c r="A72" s="168"/>
      <c r="B72" s="176"/>
      <c r="C72" s="171"/>
      <c r="D72" s="9" t="s">
        <v>14</v>
      </c>
      <c r="E72" s="310" t="s">
        <v>82</v>
      </c>
      <c r="F72" s="267"/>
      <c r="G72" s="267"/>
      <c r="H72" s="309" t="e">
        <f>(E72-STD!$Q$11)/STD!$Q$12</f>
        <v>#VALUE!</v>
      </c>
      <c r="I72" s="309"/>
      <c r="J72" s="309"/>
      <c r="K72" s="357" t="e">
        <f>(IF($A$70='Ref CTRL'!$A$44,'Ref CTRL'!$J$44,IF($A$70='Ref CTRL'!$A$48,'Ref CTRL'!$J$48,IF($A$70='Ref CTRL'!$A$52,'Ref CTRL'!$J$52,'Ref CTRL'!$J$56)))-E72)/(IF($A$70='Ref CTRL'!$A$44,'Ref CTRL'!$J$44,IF($A$70='Ref CTRL'!$A$48,'Ref CTRL'!$J$48,IF($A$70='Ref CTRL'!$A$52,'Ref CTRL'!$J$52,'Ref CTRL'!$J$56))))*100</f>
        <v>#DIV/0!</v>
      </c>
      <c r="L72" s="357"/>
      <c r="M72" s="357"/>
      <c r="N72" s="42" t="e">
        <f>IF((AND(K72&lt;0,K72&gt;-10)),0,IF(K72&lt;=-10,"interf",K72))</f>
        <v>#DIV/0!</v>
      </c>
      <c r="O72" s="302"/>
      <c r="P72" s="294"/>
      <c r="Q72" s="284"/>
      <c r="R72" s="326"/>
      <c r="S72" s="294"/>
      <c r="T72" s="284"/>
      <c r="U72" s="326"/>
      <c r="V72" s="294"/>
      <c r="W72" s="284"/>
      <c r="X72" s="360"/>
      <c r="Y72" s="367"/>
      <c r="Z72" s="217" t="s">
        <v>19</v>
      </c>
      <c r="AA72" s="201" t="e">
        <f>E72/Z72</f>
        <v>#VALUE!</v>
      </c>
      <c r="AB72" s="110"/>
      <c r="AC72" s="113"/>
    </row>
    <row r="73" spans="1:29" s="8" customFormat="1" ht="13.5" thickBot="1">
      <c r="A73" s="168"/>
      <c r="B73" s="176"/>
      <c r="C73" s="173"/>
      <c r="D73" s="13" t="s">
        <v>15</v>
      </c>
      <c r="E73" s="310" t="s">
        <v>82</v>
      </c>
      <c r="F73" s="267"/>
      <c r="G73" s="267"/>
      <c r="H73" s="309" t="e">
        <f>(E73-STD!$Q$11)/STD!$Q$12</f>
        <v>#VALUE!</v>
      </c>
      <c r="I73" s="309"/>
      <c r="J73" s="309"/>
      <c r="K73" s="357" t="e">
        <f>(IF($A$70='Ref CTRL'!$A$44,'Ref CTRL'!$J$44,IF($A$70='Ref CTRL'!$A$48,'Ref CTRL'!$J$48,IF($A$70='Ref CTRL'!$A$52,'Ref CTRL'!$J$52,'Ref CTRL'!$J$56)))-E73)/(IF($A$70='Ref CTRL'!$A$44,'Ref CTRL'!$J$44,IF($A$70='Ref CTRL'!$A$48,'Ref CTRL'!$J$48,IF($A$70='Ref CTRL'!$A$52,'Ref CTRL'!$J$52,'Ref CTRL'!$J$56))))*100</f>
        <v>#DIV/0!</v>
      </c>
      <c r="L73" s="357"/>
      <c r="M73" s="357"/>
      <c r="N73" s="42" t="e">
        <f>IF((AND(K73&lt;0,K73&gt;-10)),0,IF(K73&lt;=-10,"interf",K73))</f>
        <v>#DIV/0!</v>
      </c>
      <c r="O73" s="312"/>
      <c r="P73" s="298"/>
      <c r="Q73" s="321"/>
      <c r="R73" s="333"/>
      <c r="S73" s="298"/>
      <c r="T73" s="321"/>
      <c r="U73" s="333"/>
      <c r="V73" s="298"/>
      <c r="W73" s="321"/>
      <c r="X73" s="365"/>
      <c r="Y73" s="411"/>
      <c r="Z73" s="218" t="s">
        <v>19</v>
      </c>
      <c r="AA73" s="203" t="e">
        <f>E73/Z73</f>
        <v>#VALUE!</v>
      </c>
      <c r="AB73" s="133"/>
      <c r="AC73" s="83"/>
    </row>
    <row r="74" spans="1:29" s="8" customFormat="1" ht="12.75">
      <c r="A74" s="79" t="str">
        <f>'General Information'!D29</f>
        <v>Acetonitrile</v>
      </c>
      <c r="B74" s="375" t="s">
        <v>156</v>
      </c>
      <c r="C74" s="376"/>
      <c r="D74" s="16"/>
      <c r="E74" s="211"/>
      <c r="F74" s="207"/>
      <c r="G74" s="207"/>
      <c r="H74" s="46"/>
      <c r="I74" s="46"/>
      <c r="J74" s="46"/>
      <c r="K74" s="45"/>
      <c r="L74" s="45"/>
      <c r="M74" s="45"/>
      <c r="N74" s="51"/>
      <c r="O74" s="301" t="e">
        <f>AVERAGE(E75:G77)</f>
        <v>#DIV/0!</v>
      </c>
      <c r="P74" s="293" t="e">
        <f>STDEV(E75:G77)</f>
        <v>#DIV/0!</v>
      </c>
      <c r="Q74" s="283" t="e">
        <f>P74/O74</f>
        <v>#DIV/0!</v>
      </c>
      <c r="R74" s="325" t="e">
        <f>AVERAGE(H75:J77)</f>
        <v>#VALUE!</v>
      </c>
      <c r="S74" s="293" t="e">
        <f>STDEV(H75:J77)</f>
        <v>#VALUE!</v>
      </c>
      <c r="T74" s="283" t="e">
        <f>S74/R74</f>
        <v>#VALUE!</v>
      </c>
      <c r="U74" s="325" t="e">
        <f>AVERAGE(N75:N77)</f>
        <v>#DIV/0!</v>
      </c>
      <c r="V74" s="293" t="e">
        <f>STDEV(N75:N77)</f>
        <v>#DIV/0!</v>
      </c>
      <c r="W74" s="283" t="e">
        <f>V74/U74</f>
        <v>#DIV/0!</v>
      </c>
      <c r="X74" s="359" t="s">
        <v>23</v>
      </c>
      <c r="Y74" s="366" t="s">
        <v>23</v>
      </c>
      <c r="Z74" s="219"/>
      <c r="AA74" s="201"/>
      <c r="AB74" s="131"/>
      <c r="AC74" s="80"/>
    </row>
    <row r="75" spans="1:29" s="8" customFormat="1" ht="15" customHeight="1">
      <c r="A75" s="167"/>
      <c r="B75" s="175" t="s">
        <v>137</v>
      </c>
      <c r="C75" s="177">
        <f>'General Information'!C29</f>
        <v>0</v>
      </c>
      <c r="D75" s="9" t="s">
        <v>13</v>
      </c>
      <c r="E75" s="310" t="s">
        <v>82</v>
      </c>
      <c r="F75" s="267"/>
      <c r="G75" s="267"/>
      <c r="H75" s="309" t="e">
        <f>(E75-STD!$Q$11)/STD!$Q$12</f>
        <v>#VALUE!</v>
      </c>
      <c r="I75" s="309"/>
      <c r="J75" s="309"/>
      <c r="K75" s="357" t="e">
        <f>(IF($A$74='Ref CTRL'!$A$44,'Ref CTRL'!$J$44,IF($A$74='Ref CTRL'!$A$48,'Ref CTRL'!$J$48,IF($A$74='Ref CTRL'!$A$52,'Ref CTRL'!$J$52,'Ref CTRL'!$J$56)))-E75)/(IF($A$74='Ref CTRL'!$A$44,'Ref CTRL'!$J$44,IF($A$74='Ref CTRL'!$A$48,'Ref CTRL'!$J$48,IF($A$74='Ref CTRL'!$A$52,'Ref CTRL'!$J$52,'Ref CTRL'!$J$56))))*100</f>
        <v>#DIV/0!</v>
      </c>
      <c r="L75" s="357"/>
      <c r="M75" s="357"/>
      <c r="N75" s="52" t="e">
        <f>IF((AND(K75&lt;0,K75&gt;-10)),0,IF(K75&lt;=-10,"interf",K75))</f>
        <v>#DIV/0!</v>
      </c>
      <c r="O75" s="302"/>
      <c r="P75" s="294"/>
      <c r="Q75" s="284"/>
      <c r="R75" s="326"/>
      <c r="S75" s="294"/>
      <c r="T75" s="284"/>
      <c r="U75" s="326"/>
      <c r="V75" s="294"/>
      <c r="W75" s="284"/>
      <c r="X75" s="360"/>
      <c r="Y75" s="367"/>
      <c r="Z75" s="217" t="s">
        <v>19</v>
      </c>
      <c r="AA75" s="201" t="e">
        <f>E75/Z75</f>
        <v>#VALUE!</v>
      </c>
      <c r="AB75" s="132" t="s">
        <v>130</v>
      </c>
      <c r="AC75" s="76" t="e">
        <f>IF(V74&lt;10,"YES","Not Met")</f>
        <v>#DIV/0!</v>
      </c>
    </row>
    <row r="76" spans="1:29" s="8" customFormat="1" ht="12.75">
      <c r="A76" s="168"/>
      <c r="B76" s="176"/>
      <c r="C76" s="171"/>
      <c r="D76" s="9" t="s">
        <v>14</v>
      </c>
      <c r="E76" s="310" t="s">
        <v>82</v>
      </c>
      <c r="F76" s="267"/>
      <c r="G76" s="267"/>
      <c r="H76" s="309" t="e">
        <f>(E76-STD!$Q$11)/STD!$Q$12</f>
        <v>#VALUE!</v>
      </c>
      <c r="I76" s="309"/>
      <c r="J76" s="309"/>
      <c r="K76" s="357" t="e">
        <f>(IF($A$74='Ref CTRL'!$A$44,'Ref CTRL'!$J$44,IF($A$74='Ref CTRL'!$A$48,'Ref CTRL'!$J$48,IF($A$74='Ref CTRL'!$A$52,'Ref CTRL'!$J$52,'Ref CTRL'!$J$56)))-E76)/(IF($A$74='Ref CTRL'!$A$44,'Ref CTRL'!$J$44,IF($A$74='Ref CTRL'!$A$48,'Ref CTRL'!$J$48,IF($A$74='Ref CTRL'!$A$52,'Ref CTRL'!$J$52,'Ref CTRL'!$J$56))))*100</f>
        <v>#DIV/0!</v>
      </c>
      <c r="L76" s="357"/>
      <c r="M76" s="357"/>
      <c r="N76" s="52" t="e">
        <f>IF((AND(K76&lt;0,K76&gt;-10)),0,IF(K76&lt;=-10,"interf",K76))</f>
        <v>#DIV/0!</v>
      </c>
      <c r="O76" s="302"/>
      <c r="P76" s="294"/>
      <c r="Q76" s="284"/>
      <c r="R76" s="326"/>
      <c r="S76" s="294"/>
      <c r="T76" s="284"/>
      <c r="U76" s="326"/>
      <c r="V76" s="294"/>
      <c r="W76" s="284"/>
      <c r="X76" s="360"/>
      <c r="Y76" s="367"/>
      <c r="Z76" s="217" t="s">
        <v>19</v>
      </c>
      <c r="AA76" s="201" t="e">
        <f>E76/Z76</f>
        <v>#VALUE!</v>
      </c>
      <c r="AB76" s="110"/>
      <c r="AC76" s="113"/>
    </row>
    <row r="77" spans="1:29" s="8" customFormat="1" ht="13.5" thickBot="1">
      <c r="A77" s="170"/>
      <c r="B77" s="180"/>
      <c r="C77" s="181"/>
      <c r="D77" s="92" t="s">
        <v>15</v>
      </c>
      <c r="E77" s="343" t="s">
        <v>82</v>
      </c>
      <c r="F77" s="344"/>
      <c r="G77" s="344"/>
      <c r="H77" s="342" t="e">
        <f>(E77-STD!$Q$11)/STD!$Q$12</f>
        <v>#VALUE!</v>
      </c>
      <c r="I77" s="342"/>
      <c r="J77" s="342"/>
      <c r="K77" s="358" t="e">
        <f>(IF($A$74='Ref CTRL'!$A$44,'Ref CTRL'!$J$44,IF($A$74='Ref CTRL'!$A$48,'Ref CTRL'!$J$48,IF($A$74='Ref CTRL'!$A$52,'Ref CTRL'!$J$52,'Ref CTRL'!$J$56)))-E77)/(IF($A$74='Ref CTRL'!$A$44,'Ref CTRL'!$J$44,IF($A$74='Ref CTRL'!$A$48,'Ref CTRL'!$J$48,IF($A$74='Ref CTRL'!$A$52,'Ref CTRL'!$J$52,'Ref CTRL'!$J$56))))*100</f>
        <v>#DIV/0!</v>
      </c>
      <c r="L77" s="358"/>
      <c r="M77" s="358"/>
      <c r="N77" s="148" t="e">
        <f>IF((AND(K77&lt;0,K77&gt;-10)),0,IF(K77&lt;=-10,"interf",K77))</f>
        <v>#DIV/0!</v>
      </c>
      <c r="O77" s="347"/>
      <c r="P77" s="346"/>
      <c r="Q77" s="334"/>
      <c r="R77" s="345"/>
      <c r="S77" s="346"/>
      <c r="T77" s="334"/>
      <c r="U77" s="345"/>
      <c r="V77" s="346"/>
      <c r="W77" s="334"/>
      <c r="X77" s="361"/>
      <c r="Y77" s="370"/>
      <c r="Z77" s="221" t="s">
        <v>19</v>
      </c>
      <c r="AA77" s="204" t="e">
        <f>E77/Z77</f>
        <v>#VALUE!</v>
      </c>
      <c r="AB77" s="149"/>
      <c r="AC77" s="150"/>
    </row>
    <row r="78" spans="24:25" ht="13.5" thickTop="1">
      <c r="X78" s="7"/>
      <c r="Y78" s="7"/>
    </row>
    <row r="79" spans="24:25" ht="12.75">
      <c r="X79" s="7"/>
      <c r="Y79" s="7"/>
    </row>
    <row r="80" spans="24:25" ht="12.75">
      <c r="X80" s="7"/>
      <c r="Y80" s="7"/>
    </row>
    <row r="81" spans="24:25" ht="12.75">
      <c r="X81" s="7"/>
      <c r="Y81" s="7"/>
    </row>
    <row r="82" spans="24:25" ht="12.75">
      <c r="X82" s="7"/>
      <c r="Y82" s="7"/>
    </row>
    <row r="83" spans="24:25" ht="12.75">
      <c r="X83" s="7"/>
      <c r="Y83" s="7"/>
    </row>
    <row r="84" spans="24:25" ht="12.75">
      <c r="X84" s="7"/>
      <c r="Y84" s="7"/>
    </row>
    <row r="85" spans="24:25" ht="12.75">
      <c r="X85" s="7"/>
      <c r="Y85" s="7"/>
    </row>
    <row r="86" spans="24:25" ht="12.75">
      <c r="X86" s="7"/>
      <c r="Y86" s="7"/>
    </row>
    <row r="87" spans="24:25" ht="12.75">
      <c r="X87" s="7"/>
      <c r="Y87" s="7"/>
    </row>
    <row r="88" spans="24:25" ht="12.75">
      <c r="X88" s="7"/>
      <c r="Y88" s="7"/>
    </row>
    <row r="89" spans="24:25" ht="12.75">
      <c r="X89" s="7"/>
      <c r="Y89" s="7"/>
    </row>
    <row r="90" spans="24:25" ht="12.75">
      <c r="X90" s="7"/>
      <c r="Y90" s="7"/>
    </row>
    <row r="91" spans="24:25" ht="12.75">
      <c r="X91" s="7"/>
      <c r="Y91" s="7"/>
    </row>
    <row r="92" spans="24:25" ht="12.75">
      <c r="X92" s="7"/>
      <c r="Y92" s="7"/>
    </row>
    <row r="93" spans="24:25" ht="12.75">
      <c r="X93" s="7"/>
      <c r="Y93" s="7"/>
    </row>
    <row r="94" spans="24:25" ht="12.75">
      <c r="X94" s="7"/>
      <c r="Y94" s="7"/>
    </row>
    <row r="95" spans="24:25" ht="12.75">
      <c r="X95" s="7"/>
      <c r="Y95" s="7"/>
    </row>
    <row r="96" spans="24:25" ht="12.75">
      <c r="X96" s="7"/>
      <c r="Y96" s="7"/>
    </row>
    <row r="97" spans="24:25" ht="12.75">
      <c r="X97" s="7"/>
      <c r="Y97" s="7"/>
    </row>
    <row r="98" spans="24:25" ht="12.75">
      <c r="X98" s="7"/>
      <c r="Y98" s="7"/>
    </row>
    <row r="99" spans="24:25" ht="12.75">
      <c r="X99" s="7"/>
      <c r="Y99" s="7"/>
    </row>
    <row r="100" spans="24:25" ht="12.75">
      <c r="X100" s="7"/>
      <c r="Y100" s="7"/>
    </row>
    <row r="101" spans="24:25" ht="12.75">
      <c r="X101" s="7"/>
      <c r="Y101" s="7"/>
    </row>
    <row r="102" spans="24:25" ht="12.75">
      <c r="X102" s="7"/>
      <c r="Y102" s="7"/>
    </row>
    <row r="103" spans="24:25" ht="12.75">
      <c r="X103" s="7"/>
      <c r="Y103" s="7"/>
    </row>
    <row r="104" spans="24:25" ht="12.75">
      <c r="X104" s="7"/>
      <c r="Y104" s="7"/>
    </row>
    <row r="105" spans="24:25" ht="12.75">
      <c r="X105" s="7"/>
      <c r="Y105" s="7"/>
    </row>
    <row r="106" spans="24:25" ht="12.75">
      <c r="X106" s="7"/>
      <c r="Y106" s="7"/>
    </row>
    <row r="107" spans="24:25" ht="12.75">
      <c r="X107" s="7"/>
      <c r="Y107" s="7"/>
    </row>
    <row r="108" spans="24:25" ht="12.75">
      <c r="X108" s="7"/>
      <c r="Y108" s="7"/>
    </row>
    <row r="109" spans="24:25" ht="12.75">
      <c r="X109" s="7"/>
      <c r="Y109" s="7"/>
    </row>
    <row r="110" spans="24:25" ht="12.75">
      <c r="X110" s="7"/>
      <c r="Y110" s="7"/>
    </row>
    <row r="111" spans="24:25" ht="12.75">
      <c r="X111" s="7"/>
      <c r="Y111" s="7"/>
    </row>
    <row r="112" spans="24:25" ht="12.75">
      <c r="X112" s="7"/>
      <c r="Y112" s="7"/>
    </row>
    <row r="113" spans="24:25" ht="12.75">
      <c r="X113" s="7"/>
      <c r="Y113" s="7"/>
    </row>
    <row r="114" spans="24:25" ht="12.75">
      <c r="X114" s="7"/>
      <c r="Y114" s="7"/>
    </row>
    <row r="115" spans="24:25" ht="12.75">
      <c r="X115" s="7"/>
      <c r="Y115" s="7"/>
    </row>
    <row r="116" spans="24:25" ht="12.75">
      <c r="X116" s="7"/>
      <c r="Y116" s="7"/>
    </row>
    <row r="117" spans="24:25" ht="12.75">
      <c r="X117" s="7"/>
      <c r="Y117" s="7"/>
    </row>
    <row r="118" spans="24:25" ht="12.75">
      <c r="X118" s="7"/>
      <c r="Y118" s="7"/>
    </row>
    <row r="119" spans="24:25" ht="12.75">
      <c r="X119" s="7"/>
      <c r="Y119" s="7"/>
    </row>
    <row r="120" spans="24:25" ht="12.75">
      <c r="X120" s="7"/>
      <c r="Y120" s="7"/>
    </row>
    <row r="121" spans="24:25" ht="12.75">
      <c r="X121" s="7"/>
      <c r="Y121" s="7"/>
    </row>
    <row r="122" spans="24:25" ht="12.75">
      <c r="X122" s="7"/>
      <c r="Y122" s="7"/>
    </row>
    <row r="123" spans="24:25" ht="12.75">
      <c r="X123" s="7"/>
      <c r="Y123" s="7"/>
    </row>
    <row r="124" spans="24:25" ht="12.75">
      <c r="X124" s="7"/>
      <c r="Y124" s="7"/>
    </row>
    <row r="125" spans="24:25" ht="12.75">
      <c r="X125" s="7"/>
      <c r="Y125" s="7"/>
    </row>
    <row r="126" spans="24:25" ht="12.75">
      <c r="X126" s="7"/>
      <c r="Y126" s="7"/>
    </row>
    <row r="127" spans="24:25" ht="12.75">
      <c r="X127" s="7"/>
      <c r="Y127" s="7"/>
    </row>
    <row r="128" spans="24:25" ht="12.75">
      <c r="X128" s="7"/>
      <c r="Y128" s="7"/>
    </row>
    <row r="129" spans="24:25" ht="12.75">
      <c r="X129" s="7"/>
      <c r="Y129" s="7"/>
    </row>
    <row r="130" spans="24:25" ht="12.75">
      <c r="X130" s="7"/>
      <c r="Y130" s="7"/>
    </row>
    <row r="131" spans="24:25" ht="12.75">
      <c r="X131" s="7"/>
      <c r="Y131" s="7"/>
    </row>
    <row r="132" spans="24:25" ht="12.75">
      <c r="X132" s="7"/>
      <c r="Y132" s="7"/>
    </row>
    <row r="133" spans="24:25" ht="12.75">
      <c r="X133" s="7"/>
      <c r="Y133" s="7"/>
    </row>
    <row r="134" spans="24:25" ht="12.75">
      <c r="X134" s="7"/>
      <c r="Y134" s="7"/>
    </row>
    <row r="135" spans="24:25" ht="12.75">
      <c r="X135" s="7"/>
      <c r="Y135" s="7"/>
    </row>
    <row r="136" spans="24:25" ht="12.75">
      <c r="X136" s="7"/>
      <c r="Y136" s="7"/>
    </row>
    <row r="137" spans="24:25" ht="12.75">
      <c r="X137" s="7"/>
      <c r="Y137" s="7"/>
    </row>
    <row r="138" spans="24:25" ht="12.75">
      <c r="X138" s="7"/>
      <c r="Y138" s="7"/>
    </row>
    <row r="139" spans="24:25" ht="12.75">
      <c r="X139" s="7"/>
      <c r="Y139" s="7"/>
    </row>
    <row r="140" spans="24:25" ht="12.75">
      <c r="X140" s="7"/>
      <c r="Y140" s="7"/>
    </row>
    <row r="141" spans="24:25" ht="12.75">
      <c r="X141" s="7"/>
      <c r="Y141" s="7"/>
    </row>
    <row r="142" spans="24:25" ht="12.75">
      <c r="X142" s="7"/>
      <c r="Y142" s="7"/>
    </row>
    <row r="143" spans="24:25" ht="12.75">
      <c r="X143" s="7"/>
      <c r="Y143" s="7"/>
    </row>
    <row r="144" spans="24:25" ht="12.75">
      <c r="X144" s="7"/>
      <c r="Y144" s="7"/>
    </row>
    <row r="145" spans="24:25" ht="12.75">
      <c r="X145" s="7"/>
      <c r="Y145" s="7"/>
    </row>
    <row r="146" spans="24:25" ht="12.75">
      <c r="X146" s="7"/>
      <c r="Y146" s="7"/>
    </row>
    <row r="147" spans="24:25" ht="12.75">
      <c r="X147" s="7"/>
      <c r="Y147" s="7"/>
    </row>
    <row r="148" spans="24:25" ht="12.75">
      <c r="X148" s="7"/>
      <c r="Y148" s="7"/>
    </row>
    <row r="149" spans="24:25" ht="12.75">
      <c r="X149" s="7"/>
      <c r="Y149" s="7"/>
    </row>
    <row r="150" spans="24:25" ht="12.75">
      <c r="X150" s="7"/>
      <c r="Y150" s="7"/>
    </row>
    <row r="151" spans="24:25" ht="12.75">
      <c r="X151" s="7"/>
      <c r="Y151" s="7"/>
    </row>
    <row r="152" spans="24:25" ht="12.75">
      <c r="X152" s="7"/>
      <c r="Y152" s="7"/>
    </row>
    <row r="153" spans="24:25" ht="12.75">
      <c r="X153" s="7"/>
      <c r="Y153" s="7"/>
    </row>
    <row r="154" spans="24:25" ht="12.75">
      <c r="X154" s="7"/>
      <c r="Y154" s="7"/>
    </row>
    <row r="155" spans="24:25" ht="12.75">
      <c r="X155" s="7"/>
      <c r="Y155" s="7"/>
    </row>
    <row r="156" spans="24:25" ht="12.75">
      <c r="X156" s="7"/>
      <c r="Y156" s="7"/>
    </row>
    <row r="157" spans="24:25" ht="12.75">
      <c r="X157" s="7"/>
      <c r="Y157" s="7"/>
    </row>
    <row r="158" spans="24:25" ht="12.75">
      <c r="X158" s="7"/>
      <c r="Y158" s="7"/>
    </row>
    <row r="159" spans="24:25" ht="12.75">
      <c r="X159" s="7"/>
      <c r="Y159" s="7"/>
    </row>
    <row r="160" spans="24:25" ht="12.75">
      <c r="X160" s="7"/>
      <c r="Y160" s="7"/>
    </row>
    <row r="161" spans="24:25" ht="12.75">
      <c r="X161" s="7"/>
      <c r="Y161" s="7"/>
    </row>
    <row r="162" spans="24:25" ht="12.75">
      <c r="X162" s="7"/>
      <c r="Y162" s="7"/>
    </row>
    <row r="163" spans="24:25" ht="12.75">
      <c r="X163" s="7"/>
      <c r="Y163" s="7"/>
    </row>
    <row r="164" spans="24:25" ht="12.75">
      <c r="X164" s="7"/>
      <c r="Y164" s="7"/>
    </row>
    <row r="165" spans="24:25" ht="12.75">
      <c r="X165" s="7"/>
      <c r="Y165" s="7"/>
    </row>
    <row r="166" spans="24:25" ht="12.75">
      <c r="X166" s="7"/>
      <c r="Y166" s="7"/>
    </row>
    <row r="167" spans="24:25" ht="12.75">
      <c r="X167" s="7"/>
      <c r="Y167" s="7"/>
    </row>
    <row r="168" spans="24:25" ht="12.75">
      <c r="X168" s="7"/>
      <c r="Y168" s="7"/>
    </row>
    <row r="169" spans="24:25" ht="12.75">
      <c r="X169" s="7"/>
      <c r="Y169" s="7"/>
    </row>
    <row r="170" spans="24:25" ht="12.75">
      <c r="X170" s="7"/>
      <c r="Y170" s="7"/>
    </row>
    <row r="171" spans="24:25" ht="12.75">
      <c r="X171" s="7"/>
      <c r="Y171" s="7"/>
    </row>
    <row r="172" spans="24:25" ht="12.75">
      <c r="X172" s="7"/>
      <c r="Y172" s="7"/>
    </row>
    <row r="173" spans="24:25" ht="12.75">
      <c r="X173" s="7"/>
      <c r="Y173" s="7"/>
    </row>
    <row r="174" spans="24:25" ht="12.75">
      <c r="X174" s="7"/>
      <c r="Y174" s="7"/>
    </row>
    <row r="175" spans="24:25" ht="12.75">
      <c r="X175" s="7"/>
      <c r="Y175" s="7"/>
    </row>
    <row r="176" spans="24:25" ht="12.75">
      <c r="X176" s="7"/>
      <c r="Y176" s="7"/>
    </row>
    <row r="177" spans="24:25" ht="12.75">
      <c r="X177" s="7"/>
      <c r="Y177" s="7"/>
    </row>
    <row r="178" spans="24:25" ht="12.75">
      <c r="X178" s="7"/>
      <c r="Y178" s="7"/>
    </row>
    <row r="179" spans="24:25" ht="12.75">
      <c r="X179" s="7"/>
      <c r="Y179" s="7"/>
    </row>
    <row r="180" spans="24:25" ht="12.75">
      <c r="X180" s="7"/>
      <c r="Y180" s="7"/>
    </row>
    <row r="181" spans="24:25" ht="12.75">
      <c r="X181" s="7"/>
      <c r="Y181" s="7"/>
    </row>
    <row r="182" spans="24:25" ht="12.75">
      <c r="X182" s="7"/>
      <c r="Y182" s="7"/>
    </row>
    <row r="183" spans="24:25" ht="12.75">
      <c r="X183" s="7"/>
      <c r="Y183" s="7"/>
    </row>
    <row r="184" spans="24:25" ht="12.75">
      <c r="X184" s="7"/>
      <c r="Y184" s="7"/>
    </row>
    <row r="185" spans="24:25" ht="12.75">
      <c r="X185" s="7"/>
      <c r="Y185" s="7"/>
    </row>
    <row r="186" spans="24:25" ht="12.75">
      <c r="X186" s="7"/>
      <c r="Y186" s="7"/>
    </row>
    <row r="187" spans="24:25" ht="12.75">
      <c r="X187" s="7"/>
      <c r="Y187" s="7"/>
    </row>
    <row r="188" spans="24:25" ht="12.75">
      <c r="X188" s="7"/>
      <c r="Y188" s="7"/>
    </row>
    <row r="189" spans="24:25" ht="12.75">
      <c r="X189" s="7"/>
      <c r="Y189" s="7"/>
    </row>
    <row r="190" spans="24:25" ht="12.75">
      <c r="X190" s="7"/>
      <c r="Y190" s="7"/>
    </row>
    <row r="191" spans="24:25" ht="12.75">
      <c r="X191" s="7"/>
      <c r="Y191" s="7"/>
    </row>
    <row r="192" spans="24:25" ht="12.75">
      <c r="X192" s="7"/>
      <c r="Y192" s="7"/>
    </row>
    <row r="193" spans="24:25" ht="12.75">
      <c r="X193" s="7"/>
      <c r="Y193" s="7"/>
    </row>
    <row r="194" spans="24:25" ht="12.75">
      <c r="X194" s="7"/>
      <c r="Y194" s="7"/>
    </row>
    <row r="195" spans="24:25" ht="12.75">
      <c r="X195" s="7"/>
      <c r="Y195" s="7"/>
    </row>
    <row r="196" spans="24:25" ht="12.75">
      <c r="X196" s="7"/>
      <c r="Y196" s="7"/>
    </row>
    <row r="197" spans="24:25" ht="12.75">
      <c r="X197" s="7"/>
      <c r="Y197" s="7"/>
    </row>
    <row r="198" spans="24:25" ht="12.75">
      <c r="X198" s="7"/>
      <c r="Y198" s="7"/>
    </row>
    <row r="199" spans="24:25" ht="12.75">
      <c r="X199" s="7"/>
      <c r="Y199" s="7"/>
    </row>
    <row r="200" spans="24:25" ht="12.75">
      <c r="X200" s="7"/>
      <c r="Y200" s="7"/>
    </row>
    <row r="201" spans="24:25" ht="12.75">
      <c r="X201" s="7"/>
      <c r="Y201" s="7"/>
    </row>
    <row r="202" spans="24:25" ht="12.75">
      <c r="X202" s="7"/>
      <c r="Y202" s="7"/>
    </row>
    <row r="203" spans="24:25" ht="12.75">
      <c r="X203" s="7"/>
      <c r="Y203" s="7"/>
    </row>
    <row r="204" spans="24:25" ht="12.75">
      <c r="X204" s="7"/>
      <c r="Y204" s="7"/>
    </row>
    <row r="205" spans="24:25" ht="12.75">
      <c r="X205" s="7"/>
      <c r="Y205" s="7"/>
    </row>
    <row r="206" spans="24:25" ht="12.75">
      <c r="X206" s="7"/>
      <c r="Y206" s="7"/>
    </row>
    <row r="207" spans="24:25" ht="12.75">
      <c r="X207" s="7"/>
      <c r="Y207" s="7"/>
    </row>
    <row r="208" spans="24:25" ht="12.75">
      <c r="X208" s="7"/>
      <c r="Y208" s="7"/>
    </row>
    <row r="209" spans="24:25" ht="12.75">
      <c r="X209" s="7"/>
      <c r="Y209" s="7"/>
    </row>
    <row r="210" spans="24:25" ht="12.75">
      <c r="X210" s="7"/>
      <c r="Y210" s="7"/>
    </row>
    <row r="211" spans="24:25" ht="12.75">
      <c r="X211" s="7"/>
      <c r="Y211" s="7"/>
    </row>
    <row r="212" spans="24:25" ht="12.75">
      <c r="X212" s="7"/>
      <c r="Y212" s="7"/>
    </row>
    <row r="213" spans="24:25" ht="12.75">
      <c r="X213" s="7"/>
      <c r="Y213" s="7"/>
    </row>
    <row r="214" spans="24:25" ht="12.75">
      <c r="X214" s="7"/>
      <c r="Y214" s="7"/>
    </row>
    <row r="215" spans="24:25" ht="12.75">
      <c r="X215" s="7"/>
      <c r="Y215" s="7"/>
    </row>
    <row r="216" spans="24:25" ht="12.75">
      <c r="X216" s="7"/>
      <c r="Y216" s="7"/>
    </row>
    <row r="217" spans="24:25" ht="12.75">
      <c r="X217" s="7"/>
      <c r="Y217" s="7"/>
    </row>
    <row r="218" spans="24:25" ht="12.75">
      <c r="X218" s="7"/>
      <c r="Y218" s="7"/>
    </row>
    <row r="219" spans="24:25" ht="12.75">
      <c r="X219" s="7"/>
      <c r="Y219" s="7"/>
    </row>
    <row r="220" spans="24:25" ht="12.75">
      <c r="X220" s="7"/>
      <c r="Y220" s="7"/>
    </row>
    <row r="221" spans="24:25" ht="12.75">
      <c r="X221" s="7"/>
      <c r="Y221" s="7"/>
    </row>
    <row r="222" spans="24:25" ht="12.75">
      <c r="X222" s="7"/>
      <c r="Y222" s="7"/>
    </row>
    <row r="223" spans="24:25" ht="12.75">
      <c r="X223" s="7"/>
      <c r="Y223" s="7"/>
    </row>
    <row r="224" spans="24:25" ht="12.75">
      <c r="X224" s="7"/>
      <c r="Y224" s="7"/>
    </row>
    <row r="225" spans="24:25" ht="12.75">
      <c r="X225" s="7"/>
      <c r="Y225" s="7"/>
    </row>
    <row r="226" spans="24:25" ht="12.75">
      <c r="X226" s="7"/>
      <c r="Y226" s="7"/>
    </row>
    <row r="227" spans="24:25" ht="12.75">
      <c r="X227" s="7"/>
      <c r="Y227" s="7"/>
    </row>
    <row r="228" spans="24:25" ht="12.75">
      <c r="X228" s="7"/>
      <c r="Y228" s="7"/>
    </row>
    <row r="229" spans="24:25" ht="12.75">
      <c r="X229" s="7"/>
      <c r="Y229" s="7"/>
    </row>
    <row r="230" spans="24:25" ht="12.75">
      <c r="X230" s="7"/>
      <c r="Y230" s="7"/>
    </row>
    <row r="231" spans="24:25" ht="12.75">
      <c r="X231" s="7"/>
      <c r="Y231" s="7"/>
    </row>
    <row r="232" spans="24:25" ht="12.75">
      <c r="X232" s="7"/>
      <c r="Y232" s="7"/>
    </row>
    <row r="233" spans="24:25" ht="12.75">
      <c r="X233" s="7"/>
      <c r="Y233" s="7"/>
    </row>
    <row r="234" spans="24:25" ht="12.75">
      <c r="X234" s="7"/>
      <c r="Y234" s="7"/>
    </row>
    <row r="235" spans="24:25" ht="12.75">
      <c r="X235" s="7"/>
      <c r="Y235" s="7"/>
    </row>
    <row r="236" spans="24:25" ht="12.75">
      <c r="X236" s="7"/>
      <c r="Y236" s="7"/>
    </row>
    <row r="237" spans="24:25" ht="12.75">
      <c r="X237" s="7"/>
      <c r="Y237" s="7"/>
    </row>
    <row r="238" spans="24:25" ht="12.75">
      <c r="X238" s="7"/>
      <c r="Y238" s="7"/>
    </row>
    <row r="239" spans="24:25" ht="12.75">
      <c r="X239" s="7"/>
      <c r="Y239" s="7"/>
    </row>
    <row r="240" spans="24:25" ht="12.75">
      <c r="X240" s="7"/>
      <c r="Y240" s="7"/>
    </row>
    <row r="241" spans="24:25" ht="12.75">
      <c r="X241" s="7"/>
      <c r="Y241" s="7"/>
    </row>
    <row r="242" spans="24:25" ht="12.75">
      <c r="X242" s="7"/>
      <c r="Y242" s="7"/>
    </row>
    <row r="243" spans="24:25" ht="12.75">
      <c r="X243" s="7"/>
      <c r="Y243" s="7"/>
    </row>
    <row r="244" spans="24:25" ht="12.75">
      <c r="X244" s="7"/>
      <c r="Y244" s="7"/>
    </row>
    <row r="245" spans="24:25" ht="12.75">
      <c r="X245" s="7"/>
      <c r="Y245" s="7"/>
    </row>
    <row r="246" spans="24:25" ht="12.75">
      <c r="X246" s="7"/>
      <c r="Y246" s="7"/>
    </row>
    <row r="247" spans="24:25" ht="12.75">
      <c r="X247" s="7"/>
      <c r="Y247" s="7"/>
    </row>
    <row r="248" spans="24:25" ht="12.75">
      <c r="X248" s="7"/>
      <c r="Y248" s="7"/>
    </row>
    <row r="249" spans="24:25" ht="12.75">
      <c r="X249" s="7"/>
      <c r="Y249" s="7"/>
    </row>
    <row r="250" spans="24:25" ht="12.75">
      <c r="X250" s="7"/>
      <c r="Y250" s="7"/>
    </row>
    <row r="251" spans="24:25" ht="12.75">
      <c r="X251" s="7"/>
      <c r="Y251" s="7"/>
    </row>
    <row r="252" spans="24:25" ht="12.75">
      <c r="X252" s="7"/>
      <c r="Y252" s="7"/>
    </row>
    <row r="253" spans="24:25" ht="12.75">
      <c r="X253" s="7"/>
      <c r="Y253" s="7"/>
    </row>
    <row r="254" spans="24:25" ht="12.75">
      <c r="X254" s="7"/>
      <c r="Y254" s="7"/>
    </row>
    <row r="255" spans="24:25" ht="12.75">
      <c r="X255" s="7"/>
      <c r="Y255" s="7"/>
    </row>
    <row r="256" spans="24:25" ht="12.75">
      <c r="X256" s="7"/>
      <c r="Y256" s="7"/>
    </row>
    <row r="257" spans="24:25" ht="12.75">
      <c r="X257" s="7"/>
      <c r="Y257" s="7"/>
    </row>
    <row r="258" spans="24:25" ht="12.75">
      <c r="X258" s="7"/>
      <c r="Y258" s="7"/>
    </row>
    <row r="259" spans="24:25" ht="12.75">
      <c r="X259" s="7"/>
      <c r="Y259" s="7"/>
    </row>
    <row r="260" spans="24:25" ht="12.75">
      <c r="X260" s="7"/>
      <c r="Y260" s="7"/>
    </row>
    <row r="261" spans="24:25" ht="12.75">
      <c r="X261" s="7"/>
      <c r="Y261" s="7"/>
    </row>
    <row r="262" spans="24:25" ht="12.75">
      <c r="X262" s="7"/>
      <c r="Y262" s="7"/>
    </row>
    <row r="263" spans="24:25" ht="12.75">
      <c r="X263" s="7"/>
      <c r="Y263" s="7"/>
    </row>
    <row r="264" spans="24:25" ht="12.75">
      <c r="X264" s="7"/>
      <c r="Y264" s="7"/>
    </row>
    <row r="265" spans="24:25" ht="12.75">
      <c r="X265" s="7"/>
      <c r="Y265" s="7"/>
    </row>
    <row r="266" spans="24:25" ht="12.75">
      <c r="X266" s="7"/>
      <c r="Y266" s="7"/>
    </row>
    <row r="267" spans="24:25" ht="12.75">
      <c r="X267" s="7"/>
      <c r="Y267" s="7"/>
    </row>
    <row r="268" spans="24:25" ht="12.75">
      <c r="X268" s="7"/>
      <c r="Y268" s="7"/>
    </row>
    <row r="269" spans="24:25" ht="12.75">
      <c r="X269" s="7"/>
      <c r="Y269" s="7"/>
    </row>
    <row r="270" spans="24:25" ht="12.75">
      <c r="X270" s="7"/>
      <c r="Y270" s="7"/>
    </row>
    <row r="271" spans="24:25" ht="12.75">
      <c r="X271" s="7"/>
      <c r="Y271" s="7"/>
    </row>
    <row r="272" spans="24:25" ht="12.75">
      <c r="X272" s="7"/>
      <c r="Y272" s="7"/>
    </row>
    <row r="273" spans="24:25" ht="12.75">
      <c r="X273" s="7"/>
      <c r="Y273" s="7"/>
    </row>
    <row r="274" spans="24:25" ht="12.75">
      <c r="X274" s="7"/>
      <c r="Y274" s="7"/>
    </row>
    <row r="275" spans="24:25" ht="12.75">
      <c r="X275" s="7"/>
      <c r="Y275" s="7"/>
    </row>
    <row r="276" spans="24:25" ht="12.75">
      <c r="X276" s="7"/>
      <c r="Y276" s="7"/>
    </row>
    <row r="277" spans="24:25" ht="12.75">
      <c r="X277" s="7"/>
      <c r="Y277" s="7"/>
    </row>
    <row r="278" spans="24:25" ht="12.75">
      <c r="X278" s="7"/>
      <c r="Y278" s="7"/>
    </row>
    <row r="279" spans="24:25" ht="12.75">
      <c r="X279" s="7"/>
      <c r="Y279" s="7"/>
    </row>
    <row r="280" spans="24:25" ht="12.75">
      <c r="X280" s="7"/>
      <c r="Y280" s="7"/>
    </row>
    <row r="281" spans="24:25" ht="12.75">
      <c r="X281" s="7"/>
      <c r="Y281" s="7"/>
    </row>
    <row r="282" spans="24:25" ht="12.75">
      <c r="X282" s="7"/>
      <c r="Y282" s="7"/>
    </row>
    <row r="283" spans="24:25" ht="12.75">
      <c r="X283" s="7"/>
      <c r="Y283" s="7"/>
    </row>
    <row r="284" spans="24:25" ht="12.75">
      <c r="X284" s="7"/>
      <c r="Y284" s="7"/>
    </row>
    <row r="285" spans="24:25" ht="12.75">
      <c r="X285" s="7"/>
      <c r="Y285" s="7"/>
    </row>
    <row r="286" spans="24:25" ht="12.75">
      <c r="X286" s="7"/>
      <c r="Y286" s="7"/>
    </row>
    <row r="287" spans="24:25" ht="12.75">
      <c r="X287" s="7"/>
      <c r="Y287" s="7"/>
    </row>
    <row r="288" spans="24:25" ht="12.75">
      <c r="X288" s="7"/>
      <c r="Y288" s="7"/>
    </row>
    <row r="289" spans="24:25" ht="12.75">
      <c r="X289" s="7"/>
      <c r="Y289" s="7"/>
    </row>
    <row r="290" spans="24:25" ht="12.75">
      <c r="X290" s="7"/>
      <c r="Y290" s="7"/>
    </row>
    <row r="291" spans="24:25" ht="12.75">
      <c r="X291" s="7"/>
      <c r="Y291" s="7"/>
    </row>
    <row r="292" spans="24:25" ht="12.75">
      <c r="X292" s="7"/>
      <c r="Y292" s="7"/>
    </row>
    <row r="293" spans="24:25" ht="12.75">
      <c r="X293" s="7"/>
      <c r="Y293" s="7"/>
    </row>
    <row r="294" spans="24:25" ht="12.75">
      <c r="X294" s="7"/>
      <c r="Y294" s="7"/>
    </row>
    <row r="295" spans="24:25" ht="12.75">
      <c r="X295" s="7"/>
      <c r="Y295" s="7"/>
    </row>
    <row r="296" spans="24:25" ht="12.75">
      <c r="X296" s="7"/>
      <c r="Y296" s="7"/>
    </row>
    <row r="297" spans="24:25" ht="12.75">
      <c r="X297" s="7"/>
      <c r="Y297" s="7"/>
    </row>
    <row r="298" spans="24:25" ht="12.75">
      <c r="X298" s="7"/>
      <c r="Y298" s="7"/>
    </row>
    <row r="299" spans="24:25" ht="12.75">
      <c r="X299" s="7"/>
      <c r="Y299" s="7"/>
    </row>
    <row r="300" spans="24:25" ht="12.75">
      <c r="X300" s="7"/>
      <c r="Y300" s="7"/>
    </row>
    <row r="301" spans="24:25" ht="12.75">
      <c r="X301" s="7"/>
      <c r="Y301" s="7"/>
    </row>
    <row r="302" spans="24:25" ht="12.75">
      <c r="X302" s="7"/>
      <c r="Y302" s="7"/>
    </row>
    <row r="303" spans="24:25" ht="12.75">
      <c r="X303" s="7"/>
      <c r="Y303" s="7"/>
    </row>
    <row r="304" spans="24:25" ht="12.75">
      <c r="X304" s="7"/>
      <c r="Y304" s="7"/>
    </row>
    <row r="305" spans="24:25" ht="12.75">
      <c r="X305" s="7"/>
      <c r="Y305" s="7"/>
    </row>
    <row r="306" spans="24:25" ht="12.75">
      <c r="X306" s="7"/>
      <c r="Y306" s="7"/>
    </row>
    <row r="307" spans="24:25" ht="12.75">
      <c r="X307" s="7"/>
      <c r="Y307" s="7"/>
    </row>
    <row r="308" spans="24:25" ht="12.75">
      <c r="X308" s="7"/>
      <c r="Y308" s="7"/>
    </row>
    <row r="309" spans="24:25" ht="12.75">
      <c r="X309" s="7"/>
      <c r="Y309" s="7"/>
    </row>
    <row r="310" spans="24:25" ht="12.75">
      <c r="X310" s="7"/>
      <c r="Y310" s="7"/>
    </row>
    <row r="311" spans="24:25" ht="12.75">
      <c r="X311" s="7"/>
      <c r="Y311" s="7"/>
    </row>
    <row r="312" spans="24:25" ht="12.75">
      <c r="X312" s="7"/>
      <c r="Y312" s="7"/>
    </row>
    <row r="313" spans="24:25" ht="12.75">
      <c r="X313" s="7"/>
      <c r="Y313" s="7"/>
    </row>
    <row r="314" spans="24:25" ht="12.75">
      <c r="X314" s="7"/>
      <c r="Y314" s="7"/>
    </row>
    <row r="315" spans="24:25" ht="12.75">
      <c r="X315" s="7"/>
      <c r="Y315" s="7"/>
    </row>
    <row r="316" spans="24:25" ht="12.75">
      <c r="X316" s="7"/>
      <c r="Y316" s="7"/>
    </row>
    <row r="317" spans="24:25" ht="12.75">
      <c r="X317" s="7"/>
      <c r="Y317" s="7"/>
    </row>
    <row r="318" spans="24:25" ht="12.75">
      <c r="X318" s="7"/>
      <c r="Y318" s="7"/>
    </row>
    <row r="319" spans="24:25" ht="12.75">
      <c r="X319" s="7"/>
      <c r="Y319" s="7"/>
    </row>
    <row r="320" spans="24:25" ht="12.75">
      <c r="X320" s="7"/>
      <c r="Y320" s="7"/>
    </row>
    <row r="321" spans="24:25" ht="12.75">
      <c r="X321" s="7"/>
      <c r="Y321" s="7"/>
    </row>
    <row r="322" spans="24:25" ht="12.75">
      <c r="X322" s="7"/>
      <c r="Y322" s="7"/>
    </row>
    <row r="323" spans="24:25" ht="12.75">
      <c r="X323" s="7"/>
      <c r="Y323" s="7"/>
    </row>
    <row r="324" spans="24:25" ht="12.75">
      <c r="X324" s="7"/>
      <c r="Y324" s="7"/>
    </row>
    <row r="325" spans="24:25" ht="12.75">
      <c r="X325" s="7"/>
      <c r="Y325" s="7"/>
    </row>
    <row r="326" spans="24:25" ht="12.75">
      <c r="X326" s="7"/>
      <c r="Y326" s="7"/>
    </row>
    <row r="327" spans="24:25" ht="12.75">
      <c r="X327" s="7"/>
      <c r="Y327" s="7"/>
    </row>
    <row r="328" spans="24:25" ht="12.75">
      <c r="X328" s="7"/>
      <c r="Y328" s="7"/>
    </row>
    <row r="329" spans="24:25" ht="12.75">
      <c r="X329" s="7"/>
      <c r="Y329" s="7"/>
    </row>
    <row r="330" spans="24:25" ht="12.75">
      <c r="X330" s="7"/>
      <c r="Y330" s="7"/>
    </row>
    <row r="331" spans="24:25" ht="12.75">
      <c r="X331" s="7"/>
      <c r="Y331" s="7"/>
    </row>
    <row r="332" spans="24:25" ht="12.75">
      <c r="X332" s="7"/>
      <c r="Y332" s="7"/>
    </row>
    <row r="333" spans="24:25" ht="12.75">
      <c r="X333" s="7"/>
      <c r="Y333" s="7"/>
    </row>
    <row r="334" spans="24:25" ht="12.75">
      <c r="X334" s="7"/>
      <c r="Y334" s="7"/>
    </row>
    <row r="335" spans="24:25" ht="12.75">
      <c r="X335" s="7"/>
      <c r="Y335" s="7"/>
    </row>
    <row r="336" spans="24:25" ht="12.75">
      <c r="X336" s="7"/>
      <c r="Y336" s="7"/>
    </row>
    <row r="337" spans="24:25" ht="12.75">
      <c r="X337" s="7"/>
      <c r="Y337" s="7"/>
    </row>
    <row r="338" spans="24:25" ht="12.75">
      <c r="X338" s="7"/>
      <c r="Y338" s="7"/>
    </row>
    <row r="339" spans="24:25" ht="12.75">
      <c r="X339" s="7"/>
      <c r="Y339" s="7"/>
    </row>
    <row r="340" spans="24:25" ht="12.75">
      <c r="X340" s="7"/>
      <c r="Y340" s="7"/>
    </row>
    <row r="341" spans="24:25" ht="12.75">
      <c r="X341" s="7"/>
      <c r="Y341" s="7"/>
    </row>
    <row r="342" spans="24:25" ht="12.75">
      <c r="X342" s="7"/>
      <c r="Y342" s="7"/>
    </row>
    <row r="343" spans="24:25" ht="12.75">
      <c r="X343" s="7"/>
      <c r="Y343" s="7"/>
    </row>
    <row r="344" spans="24:25" ht="12.75">
      <c r="X344" s="7"/>
      <c r="Y344" s="7"/>
    </row>
    <row r="345" spans="24:25" ht="12.75">
      <c r="X345" s="7"/>
      <c r="Y345" s="7"/>
    </row>
    <row r="346" spans="24:25" ht="12.75">
      <c r="X346" s="7"/>
      <c r="Y346" s="7"/>
    </row>
    <row r="347" spans="24:25" ht="12.75">
      <c r="X347" s="7"/>
      <c r="Y347" s="7"/>
    </row>
    <row r="348" spans="24:25" ht="12.75">
      <c r="X348" s="7"/>
      <c r="Y348" s="7"/>
    </row>
    <row r="349" spans="24:25" ht="12.75">
      <c r="X349" s="7"/>
      <c r="Y349" s="7"/>
    </row>
    <row r="350" spans="24:25" ht="12.75">
      <c r="X350" s="7"/>
      <c r="Y350" s="7"/>
    </row>
    <row r="351" spans="24:25" ht="12.75">
      <c r="X351" s="7"/>
      <c r="Y351" s="7"/>
    </row>
    <row r="352" spans="24:25" ht="12.75">
      <c r="X352" s="7"/>
      <c r="Y352" s="7"/>
    </row>
    <row r="353" spans="24:25" ht="12.75">
      <c r="X353" s="7"/>
      <c r="Y353" s="7"/>
    </row>
    <row r="354" spans="24:25" ht="12.75">
      <c r="X354" s="7"/>
      <c r="Y354" s="7"/>
    </row>
    <row r="355" spans="24:25" ht="12.75">
      <c r="X355" s="7"/>
      <c r="Y355" s="7"/>
    </row>
    <row r="356" spans="24:25" ht="12.75">
      <c r="X356" s="7"/>
      <c r="Y356" s="7"/>
    </row>
    <row r="357" spans="24:25" ht="12.75">
      <c r="X357" s="7"/>
      <c r="Y357" s="7"/>
    </row>
    <row r="358" spans="24:25" ht="12.75">
      <c r="X358" s="7"/>
      <c r="Y358" s="7"/>
    </row>
    <row r="359" spans="24:25" ht="12.75">
      <c r="X359" s="7"/>
      <c r="Y359" s="7"/>
    </row>
    <row r="360" spans="24:25" ht="12.75">
      <c r="X360" s="7"/>
      <c r="Y360" s="7"/>
    </row>
    <row r="361" spans="24:25" ht="12.75">
      <c r="X361" s="7"/>
      <c r="Y361" s="7"/>
    </row>
    <row r="362" spans="24:25" ht="12.75">
      <c r="X362" s="7"/>
      <c r="Y362" s="7"/>
    </row>
    <row r="363" spans="24:25" ht="12.75">
      <c r="X363" s="7"/>
      <c r="Y363" s="7"/>
    </row>
    <row r="364" spans="24:25" ht="12.75">
      <c r="X364" s="7"/>
      <c r="Y364" s="7"/>
    </row>
    <row r="365" spans="24:25" ht="12.75">
      <c r="X365" s="7"/>
      <c r="Y365" s="7"/>
    </row>
    <row r="366" spans="24:25" ht="12.75">
      <c r="X366" s="7"/>
      <c r="Y366" s="7"/>
    </row>
    <row r="367" spans="24:25" ht="12.75">
      <c r="X367" s="7"/>
      <c r="Y367" s="7"/>
    </row>
    <row r="368" spans="24:25" ht="12.75">
      <c r="X368" s="7"/>
      <c r="Y368" s="7"/>
    </row>
    <row r="369" spans="24:25" ht="12.75">
      <c r="X369" s="7"/>
      <c r="Y369" s="7"/>
    </row>
    <row r="370" spans="24:25" ht="12.75">
      <c r="X370" s="7"/>
      <c r="Y370" s="7"/>
    </row>
    <row r="371" spans="24:25" ht="12.75">
      <c r="X371" s="7"/>
      <c r="Y371" s="7"/>
    </row>
    <row r="372" spans="24:25" ht="12.75">
      <c r="X372" s="7"/>
      <c r="Y372" s="7"/>
    </row>
    <row r="373" spans="24:25" ht="12.75">
      <c r="X373" s="7"/>
      <c r="Y373" s="7"/>
    </row>
    <row r="374" spans="24:25" ht="12.75">
      <c r="X374" s="7"/>
      <c r="Y374" s="7"/>
    </row>
    <row r="375" spans="24:25" ht="12.75">
      <c r="X375" s="7"/>
      <c r="Y375" s="7"/>
    </row>
    <row r="376" spans="24:25" ht="12.75">
      <c r="X376" s="7"/>
      <c r="Y376" s="7"/>
    </row>
    <row r="377" spans="24:25" ht="12.75">
      <c r="X377" s="7"/>
      <c r="Y377" s="7"/>
    </row>
    <row r="378" spans="24:25" ht="12.75">
      <c r="X378" s="7"/>
      <c r="Y378" s="7"/>
    </row>
    <row r="379" spans="24:25" ht="12.75">
      <c r="X379" s="7"/>
      <c r="Y379" s="7"/>
    </row>
    <row r="380" spans="24:25" ht="12.75">
      <c r="X380" s="7"/>
      <c r="Y380" s="7"/>
    </row>
    <row r="381" spans="24:25" ht="12.75">
      <c r="X381" s="7"/>
      <c r="Y381" s="7"/>
    </row>
    <row r="382" spans="24:25" ht="12.75">
      <c r="X382" s="7"/>
      <c r="Y382" s="7"/>
    </row>
    <row r="383" spans="24:25" ht="12.75">
      <c r="X383" s="7"/>
      <c r="Y383" s="7"/>
    </row>
    <row r="384" spans="24:25" ht="12.75">
      <c r="X384" s="7"/>
      <c r="Y384" s="7"/>
    </row>
    <row r="385" spans="24:25" ht="12.75">
      <c r="X385" s="7"/>
      <c r="Y385" s="7"/>
    </row>
    <row r="386" spans="24:25" ht="12.75">
      <c r="X386" s="7"/>
      <c r="Y386" s="7"/>
    </row>
    <row r="387" spans="24:25" ht="12.75">
      <c r="X387" s="7"/>
      <c r="Y387" s="7"/>
    </row>
    <row r="388" spans="24:25" ht="12.75">
      <c r="X388" s="7"/>
      <c r="Y388" s="7"/>
    </row>
    <row r="389" spans="24:25" ht="12.75">
      <c r="X389" s="7"/>
      <c r="Y389" s="7"/>
    </row>
    <row r="390" spans="24:25" ht="12.75">
      <c r="X390" s="7"/>
      <c r="Y390" s="7"/>
    </row>
    <row r="391" spans="24:25" ht="12.75">
      <c r="X391" s="7"/>
      <c r="Y391" s="7"/>
    </row>
    <row r="392" spans="24:25" ht="12.75">
      <c r="X392" s="7"/>
      <c r="Y392" s="7"/>
    </row>
    <row r="393" spans="24:25" ht="12.75">
      <c r="X393" s="7"/>
      <c r="Y393" s="7"/>
    </row>
    <row r="394" spans="24:25" ht="12.75">
      <c r="X394" s="7"/>
      <c r="Y394" s="7"/>
    </row>
    <row r="395" spans="24:25" ht="12.75">
      <c r="X395" s="7"/>
      <c r="Y395" s="7"/>
    </row>
    <row r="396" spans="24:25" ht="12.75">
      <c r="X396" s="7"/>
      <c r="Y396" s="7"/>
    </row>
    <row r="397" spans="24:25" ht="12.75">
      <c r="X397" s="7"/>
      <c r="Y397" s="7"/>
    </row>
    <row r="398" spans="24:25" ht="12.75">
      <c r="X398" s="7"/>
      <c r="Y398" s="7"/>
    </row>
    <row r="399" spans="24:25" ht="12.75">
      <c r="X399" s="7"/>
      <c r="Y399" s="7"/>
    </row>
    <row r="400" spans="24:25" ht="12.75">
      <c r="X400" s="7"/>
      <c r="Y400" s="7"/>
    </row>
    <row r="401" spans="24:25" ht="12.75">
      <c r="X401" s="7"/>
      <c r="Y401" s="7"/>
    </row>
    <row r="402" spans="24:25" ht="12.75">
      <c r="X402" s="7"/>
      <c r="Y402" s="7"/>
    </row>
    <row r="403" spans="24:25" ht="12.75">
      <c r="X403" s="7"/>
      <c r="Y403" s="7"/>
    </row>
    <row r="404" spans="24:25" ht="12.75">
      <c r="X404" s="7"/>
      <c r="Y404" s="7"/>
    </row>
    <row r="405" spans="24:25" ht="12.75">
      <c r="X405" s="7"/>
      <c r="Y405" s="7"/>
    </row>
    <row r="406" spans="24:25" ht="12.75">
      <c r="X406" s="7"/>
      <c r="Y406" s="7"/>
    </row>
    <row r="407" spans="24:25" ht="12.75">
      <c r="X407" s="7"/>
      <c r="Y407" s="7"/>
    </row>
    <row r="408" spans="24:25" ht="12.75">
      <c r="X408" s="7"/>
      <c r="Y408" s="7"/>
    </row>
    <row r="409" spans="24:25" ht="12.75">
      <c r="X409" s="7"/>
      <c r="Y409" s="7"/>
    </row>
    <row r="410" spans="24:25" ht="12.75">
      <c r="X410" s="7"/>
      <c r="Y410" s="7"/>
    </row>
    <row r="411" spans="24:25" ht="12.75">
      <c r="X411" s="7"/>
      <c r="Y411" s="7"/>
    </row>
    <row r="412" spans="24:25" ht="12.75">
      <c r="X412" s="7"/>
      <c r="Y412" s="7"/>
    </row>
    <row r="413" spans="24:25" ht="12.75">
      <c r="X413" s="7"/>
      <c r="Y413" s="7"/>
    </row>
    <row r="414" spans="24:25" ht="12.75">
      <c r="X414" s="7"/>
      <c r="Y414" s="7"/>
    </row>
    <row r="415" spans="24:25" ht="12.75">
      <c r="X415" s="7"/>
      <c r="Y415" s="7"/>
    </row>
    <row r="416" spans="24:25" ht="12.75">
      <c r="X416" s="7"/>
      <c r="Y416" s="7"/>
    </row>
    <row r="417" spans="24:25" ht="12.75">
      <c r="X417" s="7"/>
      <c r="Y417" s="7"/>
    </row>
    <row r="418" spans="24:25" ht="12.75">
      <c r="X418" s="7"/>
      <c r="Y418" s="7"/>
    </row>
    <row r="419" spans="24:25" ht="12.75">
      <c r="X419" s="7"/>
      <c r="Y419" s="7"/>
    </row>
    <row r="420" spans="24:25" ht="12.75">
      <c r="X420" s="7"/>
      <c r="Y420" s="7"/>
    </row>
    <row r="421" spans="24:25" ht="12.75">
      <c r="X421" s="7"/>
      <c r="Y421" s="7"/>
    </row>
    <row r="422" spans="24:25" ht="12.75">
      <c r="X422" s="7"/>
      <c r="Y422" s="7"/>
    </row>
    <row r="423" spans="24:25" ht="12.75">
      <c r="X423" s="7"/>
      <c r="Y423" s="7"/>
    </row>
    <row r="424" spans="24:25" ht="12.75">
      <c r="X424" s="7"/>
      <c r="Y424" s="7"/>
    </row>
    <row r="425" spans="24:25" ht="12.75">
      <c r="X425" s="7"/>
      <c r="Y425" s="7"/>
    </row>
    <row r="426" spans="24:25" ht="12.75">
      <c r="X426" s="7"/>
      <c r="Y426" s="7"/>
    </row>
    <row r="427" spans="24:25" ht="12.75">
      <c r="X427" s="7"/>
      <c r="Y427" s="7"/>
    </row>
    <row r="428" spans="24:25" ht="12.75">
      <c r="X428" s="7"/>
      <c r="Y428" s="7"/>
    </row>
    <row r="429" spans="24:25" ht="12.75">
      <c r="X429" s="7"/>
      <c r="Y429" s="7"/>
    </row>
    <row r="430" spans="24:25" ht="12.75">
      <c r="X430" s="7"/>
      <c r="Y430" s="7"/>
    </row>
    <row r="431" spans="24:25" ht="12.75">
      <c r="X431" s="7"/>
      <c r="Y431" s="7"/>
    </row>
    <row r="432" spans="24:25" ht="12.75">
      <c r="X432" s="7"/>
      <c r="Y432" s="7"/>
    </row>
    <row r="433" spans="24:25" ht="12.75">
      <c r="X433" s="7"/>
      <c r="Y433" s="7"/>
    </row>
    <row r="434" spans="24:25" ht="12.75">
      <c r="X434" s="7"/>
      <c r="Y434" s="7"/>
    </row>
    <row r="435" spans="24:25" ht="12.75">
      <c r="X435" s="7"/>
      <c r="Y435" s="7"/>
    </row>
    <row r="436" spans="24:25" ht="12.75">
      <c r="X436" s="7"/>
      <c r="Y436" s="7"/>
    </row>
    <row r="437" spans="24:25" ht="12.75">
      <c r="X437" s="7"/>
      <c r="Y437" s="7"/>
    </row>
    <row r="438" spans="24:25" ht="12.75">
      <c r="X438" s="7"/>
      <c r="Y438" s="7"/>
    </row>
    <row r="439" spans="24:25" ht="12.75">
      <c r="X439" s="7"/>
      <c r="Y439" s="7"/>
    </row>
    <row r="440" spans="24:25" ht="12.75">
      <c r="X440" s="7"/>
      <c r="Y440" s="7"/>
    </row>
    <row r="441" spans="24:25" ht="12.75">
      <c r="X441" s="7"/>
      <c r="Y441" s="7"/>
    </row>
    <row r="442" spans="24:25" ht="12.75">
      <c r="X442" s="7"/>
      <c r="Y442" s="7"/>
    </row>
    <row r="443" spans="24:25" ht="12.75">
      <c r="X443" s="7"/>
      <c r="Y443" s="7"/>
    </row>
    <row r="444" spans="24:25" ht="12.75">
      <c r="X444" s="7"/>
      <c r="Y444" s="7"/>
    </row>
    <row r="445" spans="24:25" ht="12.75">
      <c r="X445" s="7"/>
      <c r="Y445" s="7"/>
    </row>
    <row r="446" spans="24:25" ht="12.75">
      <c r="X446" s="7"/>
      <c r="Y446" s="7"/>
    </row>
    <row r="447" spans="24:25" ht="12.75">
      <c r="X447" s="7"/>
      <c r="Y447" s="7"/>
    </row>
    <row r="448" spans="24:25" ht="12.75">
      <c r="X448" s="7"/>
      <c r="Y448" s="7"/>
    </row>
    <row r="449" spans="24:25" ht="12.75">
      <c r="X449" s="7"/>
      <c r="Y449" s="7"/>
    </row>
    <row r="450" spans="24:25" ht="12.75">
      <c r="X450" s="7"/>
      <c r="Y450" s="7"/>
    </row>
    <row r="451" spans="24:25" ht="12.75">
      <c r="X451" s="7"/>
      <c r="Y451" s="7"/>
    </row>
    <row r="452" spans="24:25" ht="12.75">
      <c r="X452" s="7"/>
      <c r="Y452" s="7"/>
    </row>
    <row r="453" spans="24:25" ht="12.75">
      <c r="X453" s="7"/>
      <c r="Y453" s="7"/>
    </row>
    <row r="454" spans="24:25" ht="12.75">
      <c r="X454" s="7"/>
      <c r="Y454" s="7"/>
    </row>
    <row r="455" spans="24:25" ht="12.75">
      <c r="X455" s="7"/>
      <c r="Y455" s="7"/>
    </row>
    <row r="456" spans="24:25" ht="12.75">
      <c r="X456" s="7"/>
      <c r="Y456" s="7"/>
    </row>
    <row r="457" spans="24:25" ht="12.75">
      <c r="X457" s="7"/>
      <c r="Y457" s="7"/>
    </row>
    <row r="458" spans="24:25" ht="12.75">
      <c r="X458" s="7"/>
      <c r="Y458" s="7"/>
    </row>
    <row r="459" spans="24:25" ht="12.75">
      <c r="X459" s="7"/>
      <c r="Y459" s="7"/>
    </row>
    <row r="460" spans="24:25" ht="12.75">
      <c r="X460" s="7"/>
      <c r="Y460" s="7"/>
    </row>
    <row r="461" spans="24:25" ht="12.75">
      <c r="X461" s="7"/>
      <c r="Y461" s="7"/>
    </row>
    <row r="462" spans="24:25" ht="12.75">
      <c r="X462" s="7"/>
      <c r="Y462" s="7"/>
    </row>
    <row r="463" spans="24:25" ht="12.75">
      <c r="X463" s="7"/>
      <c r="Y463" s="7"/>
    </row>
    <row r="464" spans="24:25" ht="12.75">
      <c r="X464" s="7"/>
      <c r="Y464" s="7"/>
    </row>
    <row r="465" spans="24:25" ht="12.75">
      <c r="X465" s="7"/>
      <c r="Y465" s="7"/>
    </row>
    <row r="466" spans="24:25" ht="12.75">
      <c r="X466" s="7"/>
      <c r="Y466" s="7"/>
    </row>
    <row r="467" spans="24:25" ht="12.75">
      <c r="X467" s="7"/>
      <c r="Y467" s="7"/>
    </row>
    <row r="468" spans="24:25" ht="12.75">
      <c r="X468" s="7"/>
      <c r="Y468" s="7"/>
    </row>
    <row r="469" spans="24:25" ht="12.75">
      <c r="X469" s="7"/>
      <c r="Y469" s="7"/>
    </row>
    <row r="470" spans="24:25" ht="12.75">
      <c r="X470" s="7"/>
      <c r="Y470" s="7"/>
    </row>
    <row r="471" spans="24:25" ht="12.75">
      <c r="X471" s="7"/>
      <c r="Y471" s="7"/>
    </row>
    <row r="472" spans="24:25" ht="12.75">
      <c r="X472" s="7"/>
      <c r="Y472" s="7"/>
    </row>
    <row r="473" spans="24:25" ht="12.75">
      <c r="X473" s="7"/>
      <c r="Y473" s="7"/>
    </row>
    <row r="474" spans="24:25" ht="12.75">
      <c r="X474" s="7"/>
      <c r="Y474" s="7"/>
    </row>
    <row r="475" spans="24:25" ht="12.75">
      <c r="X475" s="7"/>
      <c r="Y475" s="7"/>
    </row>
    <row r="476" spans="24:25" ht="12.75">
      <c r="X476" s="7"/>
      <c r="Y476" s="7"/>
    </row>
    <row r="477" spans="24:25" ht="12.75">
      <c r="X477" s="7"/>
      <c r="Y477" s="7"/>
    </row>
    <row r="478" spans="24:25" ht="12.75">
      <c r="X478" s="7"/>
      <c r="Y478" s="7"/>
    </row>
    <row r="479" spans="24:25" ht="12.75">
      <c r="X479" s="7"/>
      <c r="Y479" s="7"/>
    </row>
    <row r="480" spans="24:25" ht="12.75">
      <c r="X480" s="7"/>
      <c r="Y480" s="7"/>
    </row>
    <row r="481" spans="24:25" ht="12.75">
      <c r="X481" s="7"/>
      <c r="Y481" s="7"/>
    </row>
    <row r="482" spans="24:25" ht="12.75">
      <c r="X482" s="7"/>
      <c r="Y482" s="7"/>
    </row>
    <row r="483" spans="24:25" ht="12.75">
      <c r="X483" s="7"/>
      <c r="Y483" s="7"/>
    </row>
    <row r="484" spans="24:25" ht="12.75">
      <c r="X484" s="7"/>
      <c r="Y484" s="7"/>
    </row>
    <row r="485" spans="24:25" ht="12.75">
      <c r="X485" s="7"/>
      <c r="Y485" s="7"/>
    </row>
    <row r="486" spans="24:25" ht="12.75">
      <c r="X486" s="7"/>
      <c r="Y486" s="7"/>
    </row>
    <row r="487" spans="24:25" ht="12.75">
      <c r="X487" s="7"/>
      <c r="Y487" s="7"/>
    </row>
    <row r="488" spans="24:25" ht="12.75">
      <c r="X488" s="7"/>
      <c r="Y488" s="7"/>
    </row>
    <row r="489" spans="24:25" ht="12.75">
      <c r="X489" s="7"/>
      <c r="Y489" s="7"/>
    </row>
    <row r="490" spans="24:25" ht="12.75">
      <c r="X490" s="7"/>
      <c r="Y490" s="7"/>
    </row>
    <row r="491" spans="24:25" ht="12.75">
      <c r="X491" s="7"/>
      <c r="Y491" s="7"/>
    </row>
    <row r="492" spans="24:25" ht="12.75">
      <c r="X492" s="7"/>
      <c r="Y492" s="7"/>
    </row>
    <row r="493" spans="24:25" ht="12.75">
      <c r="X493" s="7"/>
      <c r="Y493" s="7"/>
    </row>
    <row r="494" spans="24:25" ht="12.75">
      <c r="X494" s="7"/>
      <c r="Y494" s="7"/>
    </row>
    <row r="495" spans="24:25" ht="12.75">
      <c r="X495" s="7"/>
      <c r="Y495" s="7"/>
    </row>
    <row r="496" spans="24:25" ht="12.75">
      <c r="X496" s="7"/>
      <c r="Y496" s="7"/>
    </row>
    <row r="497" spans="24:25" ht="12.75">
      <c r="X497" s="7"/>
      <c r="Y497" s="7"/>
    </row>
    <row r="498" spans="24:25" ht="12.75">
      <c r="X498" s="7"/>
      <c r="Y498" s="7"/>
    </row>
    <row r="499" spans="24:25" ht="12.75">
      <c r="X499" s="7"/>
      <c r="Y499" s="7"/>
    </row>
    <row r="500" spans="24:25" ht="12.75">
      <c r="X500" s="7"/>
      <c r="Y500" s="7"/>
    </row>
    <row r="501" spans="24:25" ht="12.75">
      <c r="X501" s="7"/>
      <c r="Y501" s="7"/>
    </row>
    <row r="502" spans="24:25" ht="12.75">
      <c r="X502" s="7"/>
      <c r="Y502" s="7"/>
    </row>
    <row r="503" spans="24:25" ht="12.75">
      <c r="X503" s="7"/>
      <c r="Y503" s="7"/>
    </row>
    <row r="504" spans="24:25" ht="12.75">
      <c r="X504" s="7"/>
      <c r="Y504" s="7"/>
    </row>
    <row r="505" spans="24:25" ht="12.75">
      <c r="X505" s="7"/>
      <c r="Y505" s="7"/>
    </row>
    <row r="506" spans="24:25" ht="12.75">
      <c r="X506" s="7"/>
      <c r="Y506" s="7"/>
    </row>
    <row r="507" spans="24:25" ht="12.75">
      <c r="X507" s="7"/>
      <c r="Y507" s="7"/>
    </row>
    <row r="508" spans="24:25" ht="12.75">
      <c r="X508" s="7"/>
      <c r="Y508" s="7"/>
    </row>
    <row r="509" spans="24:25" ht="12.75">
      <c r="X509" s="7"/>
      <c r="Y509" s="7"/>
    </row>
    <row r="510" spans="24:25" ht="12.75">
      <c r="X510" s="7"/>
      <c r="Y510" s="7"/>
    </row>
    <row r="511" spans="24:25" ht="12.75">
      <c r="X511" s="7"/>
      <c r="Y511" s="7"/>
    </row>
    <row r="512" spans="24:25" ht="12.75">
      <c r="X512" s="7"/>
      <c r="Y512" s="7"/>
    </row>
    <row r="513" spans="24:25" ht="12.75">
      <c r="X513" s="7"/>
      <c r="Y513" s="7"/>
    </row>
    <row r="514" spans="24:25" ht="12.75">
      <c r="X514" s="7"/>
      <c r="Y514" s="7"/>
    </row>
    <row r="515" spans="24:25" ht="12.75">
      <c r="X515" s="7"/>
      <c r="Y515" s="7"/>
    </row>
    <row r="516" spans="24:25" ht="12.75">
      <c r="X516" s="7"/>
      <c r="Y516" s="7"/>
    </row>
    <row r="517" spans="24:25" ht="12.75">
      <c r="X517" s="7"/>
      <c r="Y517" s="7"/>
    </row>
    <row r="518" spans="24:25" ht="12.75">
      <c r="X518" s="7"/>
      <c r="Y518" s="7"/>
    </row>
    <row r="519" spans="24:25" ht="12.75">
      <c r="X519" s="7"/>
      <c r="Y519" s="7"/>
    </row>
    <row r="520" spans="24:25" ht="12.75">
      <c r="X520" s="7"/>
      <c r="Y520" s="7"/>
    </row>
    <row r="521" spans="24:25" ht="12.75">
      <c r="X521" s="7"/>
      <c r="Y521" s="7"/>
    </row>
    <row r="522" spans="24:25" ht="12.75">
      <c r="X522" s="7"/>
      <c r="Y522" s="7"/>
    </row>
    <row r="523" spans="24:25" ht="12.75">
      <c r="X523" s="7"/>
      <c r="Y523" s="7"/>
    </row>
    <row r="524" spans="24:25" ht="12.75">
      <c r="X524" s="7"/>
      <c r="Y524" s="7"/>
    </row>
    <row r="525" spans="24:25" ht="12.75">
      <c r="X525" s="7"/>
      <c r="Y525" s="7"/>
    </row>
    <row r="526" spans="24:25" ht="12.75">
      <c r="X526" s="7"/>
      <c r="Y526" s="7"/>
    </row>
    <row r="527" spans="24:25" ht="12.75">
      <c r="X527" s="7"/>
      <c r="Y527" s="7"/>
    </row>
    <row r="528" spans="24:25" ht="12.75">
      <c r="X528" s="7"/>
      <c r="Y528" s="7"/>
    </row>
    <row r="529" spans="24:25" ht="12.75">
      <c r="X529" s="7"/>
      <c r="Y529" s="7"/>
    </row>
    <row r="530" spans="24:25" ht="12.75">
      <c r="X530" s="7"/>
      <c r="Y530" s="7"/>
    </row>
    <row r="531" spans="24:25" ht="12.75">
      <c r="X531" s="7"/>
      <c r="Y531" s="7"/>
    </row>
    <row r="532" spans="24:25" ht="12.75">
      <c r="X532" s="7"/>
      <c r="Y532" s="7"/>
    </row>
    <row r="533" spans="24:25" ht="12.75">
      <c r="X533" s="7"/>
      <c r="Y533" s="7"/>
    </row>
    <row r="534" spans="24:25" ht="12.75">
      <c r="X534" s="7"/>
      <c r="Y534" s="7"/>
    </row>
    <row r="535" spans="24:25" ht="12.75">
      <c r="X535" s="7"/>
      <c r="Y535" s="7"/>
    </row>
    <row r="536" spans="24:25" ht="12.75">
      <c r="X536" s="7"/>
      <c r="Y536" s="7"/>
    </row>
    <row r="537" spans="24:25" ht="12.75">
      <c r="X537" s="7"/>
      <c r="Y537" s="7"/>
    </row>
    <row r="538" spans="24:25" ht="12.75">
      <c r="X538" s="7"/>
      <c r="Y538" s="7"/>
    </row>
    <row r="539" spans="24:25" ht="12.75">
      <c r="X539" s="7"/>
      <c r="Y539" s="7"/>
    </row>
    <row r="540" spans="24:25" ht="12.75">
      <c r="X540" s="7"/>
      <c r="Y540" s="7"/>
    </row>
    <row r="541" spans="24:25" ht="12.75">
      <c r="X541" s="7"/>
      <c r="Y541" s="7"/>
    </row>
    <row r="542" spans="24:25" ht="12.75">
      <c r="X542" s="7"/>
      <c r="Y542" s="7"/>
    </row>
    <row r="543" spans="24:25" ht="12.75">
      <c r="X543" s="7"/>
      <c r="Y543" s="7"/>
    </row>
    <row r="544" spans="24:25" ht="12.75">
      <c r="X544" s="7"/>
      <c r="Y544" s="7"/>
    </row>
    <row r="545" spans="24:25" ht="12.75">
      <c r="X545" s="7"/>
      <c r="Y545" s="7"/>
    </row>
    <row r="546" spans="24:25" ht="12.75">
      <c r="X546" s="7"/>
      <c r="Y546" s="7"/>
    </row>
    <row r="547" spans="24:25" ht="12.75">
      <c r="X547" s="7"/>
      <c r="Y547" s="7"/>
    </row>
    <row r="548" spans="24:25" ht="12.75">
      <c r="X548" s="7"/>
      <c r="Y548" s="7"/>
    </row>
    <row r="549" spans="24:25" ht="12.75">
      <c r="X549" s="7"/>
      <c r="Y549" s="7"/>
    </row>
    <row r="550" spans="24:25" ht="12.75">
      <c r="X550" s="7"/>
      <c r="Y550" s="7"/>
    </row>
    <row r="551" spans="24:25" ht="12.75">
      <c r="X551" s="7"/>
      <c r="Y551" s="7"/>
    </row>
    <row r="552" spans="24:25" ht="12.75">
      <c r="X552" s="7"/>
      <c r="Y552" s="7"/>
    </row>
    <row r="553" spans="24:25" ht="12.75">
      <c r="X553" s="7"/>
      <c r="Y553" s="7"/>
    </row>
    <row r="554" spans="24:25" ht="12.75">
      <c r="X554" s="7"/>
      <c r="Y554" s="7"/>
    </row>
    <row r="555" spans="24:25" ht="12.75">
      <c r="X555" s="7"/>
      <c r="Y555" s="7"/>
    </row>
    <row r="556" spans="24:25" ht="12.75">
      <c r="X556" s="7"/>
      <c r="Y556" s="7"/>
    </row>
    <row r="557" spans="24:25" ht="12.75">
      <c r="X557" s="7"/>
      <c r="Y557" s="7"/>
    </row>
    <row r="558" spans="24:25" ht="12.75">
      <c r="X558" s="7"/>
      <c r="Y558" s="7"/>
    </row>
    <row r="559" spans="24:25" ht="12.75">
      <c r="X559" s="7"/>
      <c r="Y559" s="7"/>
    </row>
    <row r="560" spans="24:25" ht="12.75">
      <c r="X560" s="7"/>
      <c r="Y560" s="7"/>
    </row>
    <row r="561" spans="24:25" ht="12.75">
      <c r="X561" s="7"/>
      <c r="Y561" s="7"/>
    </row>
    <row r="562" spans="24:25" ht="12.75">
      <c r="X562" s="7"/>
      <c r="Y562" s="7"/>
    </row>
    <row r="563" spans="24:25" ht="12.75">
      <c r="X563" s="7"/>
      <c r="Y563" s="7"/>
    </row>
    <row r="564" spans="24:25" ht="12.75">
      <c r="X564" s="7"/>
      <c r="Y564" s="7"/>
    </row>
    <row r="565" spans="24:25" ht="12.75">
      <c r="X565" s="7"/>
      <c r="Y565" s="7"/>
    </row>
    <row r="566" spans="24:25" ht="12.75">
      <c r="X566" s="7"/>
      <c r="Y566" s="7"/>
    </row>
    <row r="567" spans="24:25" ht="12.75">
      <c r="X567" s="7"/>
      <c r="Y567" s="7"/>
    </row>
    <row r="568" spans="24:25" ht="12.75">
      <c r="X568" s="7"/>
      <c r="Y568" s="7"/>
    </row>
    <row r="569" spans="24:25" ht="12.75">
      <c r="X569" s="7"/>
      <c r="Y569" s="7"/>
    </row>
    <row r="570" spans="24:25" ht="12.75">
      <c r="X570" s="7"/>
      <c r="Y570" s="7"/>
    </row>
    <row r="571" spans="24:25" ht="12.75">
      <c r="X571" s="7"/>
      <c r="Y571" s="7"/>
    </row>
    <row r="572" spans="24:25" ht="12.75">
      <c r="X572" s="7"/>
      <c r="Y572" s="7"/>
    </row>
    <row r="573" spans="24:25" ht="12.75">
      <c r="X573" s="7"/>
      <c r="Y573" s="7"/>
    </row>
    <row r="574" spans="24:25" ht="12.75">
      <c r="X574" s="7"/>
      <c r="Y574" s="7"/>
    </row>
    <row r="575" spans="24:25" ht="12.75">
      <c r="X575" s="7"/>
      <c r="Y575" s="7"/>
    </row>
    <row r="576" spans="24:25" ht="12.75">
      <c r="X576" s="7"/>
      <c r="Y576" s="7"/>
    </row>
    <row r="577" spans="24:25" ht="12.75">
      <c r="X577" s="7"/>
      <c r="Y577" s="7"/>
    </row>
    <row r="578" spans="24:25" ht="12.75">
      <c r="X578" s="7"/>
      <c r="Y578" s="7"/>
    </row>
    <row r="579" spans="24:25" ht="12.75">
      <c r="X579" s="7"/>
      <c r="Y579" s="7"/>
    </row>
    <row r="580" spans="24:25" ht="12.75">
      <c r="X580" s="7"/>
      <c r="Y580" s="7"/>
    </row>
    <row r="581" spans="24:25" ht="12.75">
      <c r="X581" s="7"/>
      <c r="Y581" s="7"/>
    </row>
    <row r="582" spans="24:25" ht="12.75">
      <c r="X582" s="7"/>
      <c r="Y582" s="7"/>
    </row>
    <row r="583" spans="24:25" ht="12.75">
      <c r="X583" s="7"/>
      <c r="Y583" s="7"/>
    </row>
    <row r="584" spans="24:25" ht="12.75">
      <c r="X584" s="7"/>
      <c r="Y584" s="7"/>
    </row>
    <row r="585" spans="24:25" ht="12.75">
      <c r="X585" s="7"/>
      <c r="Y585" s="7"/>
    </row>
    <row r="586" spans="24:25" ht="12.75">
      <c r="X586" s="7"/>
      <c r="Y586" s="7"/>
    </row>
    <row r="587" spans="24:25" ht="12.75">
      <c r="X587" s="7"/>
      <c r="Y587" s="7"/>
    </row>
    <row r="588" spans="24:25" ht="12.75">
      <c r="X588" s="7"/>
      <c r="Y588" s="7"/>
    </row>
    <row r="589" spans="24:25" ht="12.75">
      <c r="X589" s="7"/>
      <c r="Y589" s="7"/>
    </row>
    <row r="590" spans="24:25" ht="12.75">
      <c r="X590" s="7"/>
      <c r="Y590" s="7"/>
    </row>
    <row r="591" spans="24:25" ht="12.75">
      <c r="X591" s="7"/>
      <c r="Y591" s="7"/>
    </row>
    <row r="592" spans="24:25" ht="12.75">
      <c r="X592" s="7"/>
      <c r="Y592" s="7"/>
    </row>
    <row r="593" spans="24:25" ht="12.75">
      <c r="X593" s="7"/>
      <c r="Y593" s="7"/>
    </row>
    <row r="594" spans="24:25" ht="12.75">
      <c r="X594" s="7"/>
      <c r="Y594" s="7"/>
    </row>
    <row r="595" spans="24:25" ht="12.75">
      <c r="X595" s="7"/>
      <c r="Y595" s="7"/>
    </row>
    <row r="596" spans="24:25" ht="12.75">
      <c r="X596" s="7"/>
      <c r="Y596" s="7"/>
    </row>
    <row r="597" spans="24:25" ht="12.75">
      <c r="X597" s="7"/>
      <c r="Y597" s="7"/>
    </row>
    <row r="598" spans="24:25" ht="12.75">
      <c r="X598" s="7"/>
      <c r="Y598" s="7"/>
    </row>
    <row r="599" spans="24:25" ht="12.75">
      <c r="X599" s="7"/>
      <c r="Y599" s="7"/>
    </row>
    <row r="600" spans="24:25" ht="12.75">
      <c r="X600" s="7"/>
      <c r="Y600" s="7"/>
    </row>
    <row r="601" spans="24:25" ht="12.75">
      <c r="X601" s="7"/>
      <c r="Y601" s="7"/>
    </row>
    <row r="602" spans="24:25" ht="12.75">
      <c r="X602" s="7"/>
      <c r="Y602" s="7"/>
    </row>
    <row r="603" spans="24:25" ht="12.75">
      <c r="X603" s="7"/>
      <c r="Y603" s="7"/>
    </row>
    <row r="604" spans="24:25" ht="12.75">
      <c r="X604" s="7"/>
      <c r="Y604" s="7"/>
    </row>
    <row r="605" spans="24:25" ht="12.75">
      <c r="X605" s="7"/>
      <c r="Y605" s="7"/>
    </row>
    <row r="606" spans="24:25" ht="12.75">
      <c r="X606" s="7"/>
      <c r="Y606" s="7"/>
    </row>
    <row r="607" spans="24:25" ht="12.75">
      <c r="X607" s="7"/>
      <c r="Y607" s="7"/>
    </row>
    <row r="608" spans="24:25" ht="12.75">
      <c r="X608" s="7"/>
      <c r="Y608" s="7"/>
    </row>
    <row r="609" spans="24:25" ht="12.75">
      <c r="X609" s="7"/>
      <c r="Y609" s="7"/>
    </row>
    <row r="610" spans="24:25" ht="12.75">
      <c r="X610" s="7"/>
      <c r="Y610" s="7"/>
    </row>
    <row r="611" spans="24:25" ht="12.75">
      <c r="X611" s="7"/>
      <c r="Y611" s="7"/>
    </row>
    <row r="612" spans="24:25" ht="12.75">
      <c r="X612" s="7"/>
      <c r="Y612" s="7"/>
    </row>
    <row r="613" spans="24:25" ht="12.75">
      <c r="X613" s="7"/>
      <c r="Y613" s="7"/>
    </row>
    <row r="614" spans="24:25" ht="12.75">
      <c r="X614" s="7"/>
      <c r="Y614" s="7"/>
    </row>
    <row r="615" spans="24:25" ht="12.75">
      <c r="X615" s="7"/>
      <c r="Y615" s="7"/>
    </row>
    <row r="616" spans="24:25" ht="12.75">
      <c r="X616" s="7"/>
      <c r="Y616" s="7"/>
    </row>
    <row r="617" spans="24:25" ht="12.75">
      <c r="X617" s="7"/>
      <c r="Y617" s="7"/>
    </row>
    <row r="618" spans="24:25" ht="12.75">
      <c r="X618" s="7"/>
      <c r="Y618" s="7"/>
    </row>
    <row r="619" spans="24:25" ht="12.75">
      <c r="X619" s="7"/>
      <c r="Y619" s="7"/>
    </row>
    <row r="620" spans="24:25" ht="12.75">
      <c r="X620" s="7"/>
      <c r="Y620" s="7"/>
    </row>
    <row r="621" spans="24:25" ht="12.75">
      <c r="X621" s="7"/>
      <c r="Y621" s="7"/>
    </row>
    <row r="622" spans="24:25" ht="12.75">
      <c r="X622" s="7"/>
      <c r="Y622" s="7"/>
    </row>
    <row r="623" spans="24:25" ht="12.75">
      <c r="X623" s="7"/>
      <c r="Y623" s="7"/>
    </row>
    <row r="624" spans="24:25" ht="12.75">
      <c r="X624" s="7"/>
      <c r="Y624" s="7"/>
    </row>
    <row r="625" spans="24:25" ht="12.75">
      <c r="X625" s="7"/>
      <c r="Y625" s="7"/>
    </row>
    <row r="626" spans="24:25" ht="12.75">
      <c r="X626" s="7"/>
      <c r="Y626" s="7"/>
    </row>
    <row r="627" spans="24:25" ht="12.75">
      <c r="X627" s="7"/>
      <c r="Y627" s="7"/>
    </row>
    <row r="628" spans="24:25" ht="12.75">
      <c r="X628" s="7"/>
      <c r="Y628" s="7"/>
    </row>
    <row r="629" spans="24:25" ht="12.75">
      <c r="X629" s="7"/>
      <c r="Y629" s="7"/>
    </row>
    <row r="630" spans="24:25" ht="12.75">
      <c r="X630" s="7"/>
      <c r="Y630" s="7"/>
    </row>
    <row r="631" spans="24:25" ht="12.75">
      <c r="X631" s="7"/>
      <c r="Y631" s="7"/>
    </row>
    <row r="632" spans="24:25" ht="12.75">
      <c r="X632" s="7"/>
      <c r="Y632" s="7"/>
    </row>
    <row r="633" spans="24:25" ht="12.75">
      <c r="X633" s="7"/>
      <c r="Y633" s="7"/>
    </row>
    <row r="634" spans="24:25" ht="12.75">
      <c r="X634" s="7"/>
      <c r="Y634" s="7"/>
    </row>
    <row r="635" spans="24:25" ht="12.75">
      <c r="X635" s="7"/>
      <c r="Y635" s="7"/>
    </row>
    <row r="636" spans="24:25" ht="12.75">
      <c r="X636" s="7"/>
      <c r="Y636" s="7"/>
    </row>
    <row r="637" spans="24:25" ht="12.75">
      <c r="X637" s="7"/>
      <c r="Y637" s="7"/>
    </row>
    <row r="638" spans="24:25" ht="12.75">
      <c r="X638" s="7"/>
      <c r="Y638" s="7"/>
    </row>
    <row r="639" spans="24:25" ht="12.75">
      <c r="X639" s="7"/>
      <c r="Y639" s="7"/>
    </row>
    <row r="640" spans="24:25" ht="12.75">
      <c r="X640" s="7"/>
      <c r="Y640" s="7"/>
    </row>
    <row r="641" spans="24:25" ht="12.75">
      <c r="X641" s="7"/>
      <c r="Y641" s="7"/>
    </row>
    <row r="642" spans="24:25" ht="12.75">
      <c r="X642" s="7"/>
      <c r="Y642" s="7"/>
    </row>
    <row r="643" spans="24:25" ht="12.75">
      <c r="X643" s="7"/>
      <c r="Y643" s="7"/>
    </row>
    <row r="644" spans="24:25" ht="12.75">
      <c r="X644" s="7"/>
      <c r="Y644" s="7"/>
    </row>
    <row r="645" spans="24:25" ht="12.75">
      <c r="X645" s="10"/>
      <c r="Y645" s="10"/>
    </row>
    <row r="646" spans="24:25" ht="12.75">
      <c r="X646" s="10"/>
      <c r="Y646" s="10"/>
    </row>
    <row r="647" spans="24:25" ht="12.75">
      <c r="X647" s="10"/>
      <c r="Y647" s="10"/>
    </row>
    <row r="648" spans="24:25" ht="12.75">
      <c r="X648" s="10"/>
      <c r="Y648" s="10"/>
    </row>
    <row r="649" spans="24:25" ht="12.75">
      <c r="X649" s="10"/>
      <c r="Y649" s="10"/>
    </row>
    <row r="650" spans="24:25" ht="12.75">
      <c r="X650" s="10"/>
      <c r="Y650" s="10"/>
    </row>
    <row r="651" spans="24:25" ht="12.75">
      <c r="X651" s="10"/>
      <c r="Y651" s="10"/>
    </row>
    <row r="652" spans="24:25" ht="12.75">
      <c r="X652" s="10"/>
      <c r="Y652" s="10"/>
    </row>
    <row r="653" spans="24:25" ht="12.75">
      <c r="X653" s="10"/>
      <c r="Y653" s="10"/>
    </row>
    <row r="654" spans="24:25" ht="12.75">
      <c r="X654" s="10"/>
      <c r="Y654" s="10"/>
    </row>
    <row r="655" spans="24:25" ht="12.75">
      <c r="X655" s="10"/>
      <c r="Y655" s="10"/>
    </row>
    <row r="656" spans="24:25" ht="12.75">
      <c r="X656" s="10"/>
      <c r="Y656" s="10"/>
    </row>
    <row r="657" spans="24:25" ht="12.75">
      <c r="X657" s="10"/>
      <c r="Y657" s="10"/>
    </row>
    <row r="658" spans="24:25" ht="12.75">
      <c r="X658" s="10"/>
      <c r="Y658" s="10"/>
    </row>
    <row r="659" spans="24:25" ht="12.75">
      <c r="X659" s="10"/>
      <c r="Y659" s="10"/>
    </row>
    <row r="660" spans="24:25" ht="12.75">
      <c r="X660" s="10"/>
      <c r="Y660" s="10"/>
    </row>
    <row r="661" spans="24:25" ht="12.75">
      <c r="X661" s="10"/>
      <c r="Y661" s="10"/>
    </row>
    <row r="662" spans="24:25" ht="12.75">
      <c r="X662" s="10"/>
      <c r="Y662" s="10"/>
    </row>
    <row r="663" spans="24:25" ht="12.75">
      <c r="X663" s="10"/>
      <c r="Y663" s="10"/>
    </row>
    <row r="664" spans="24:25" ht="12.75">
      <c r="X664" s="10"/>
      <c r="Y664" s="10"/>
    </row>
    <row r="665" spans="24:25" ht="12.75">
      <c r="X665" s="10"/>
      <c r="Y665" s="10"/>
    </row>
    <row r="666" spans="24:25" ht="12.75">
      <c r="X666" s="10"/>
      <c r="Y666" s="10"/>
    </row>
    <row r="667" spans="24:25" ht="12.75">
      <c r="X667" s="10"/>
      <c r="Y667" s="10"/>
    </row>
    <row r="668" spans="24:25" ht="12.75">
      <c r="X668" s="10"/>
      <c r="Y668" s="10"/>
    </row>
    <row r="669" spans="24:25" ht="12.75">
      <c r="X669" s="10"/>
      <c r="Y669" s="10"/>
    </row>
    <row r="670" spans="24:25" ht="12.75">
      <c r="X670" s="10"/>
      <c r="Y670" s="10"/>
    </row>
    <row r="671" spans="24:25" ht="12.75">
      <c r="X671" s="10"/>
      <c r="Y671" s="10"/>
    </row>
    <row r="672" spans="24:25" ht="12.75">
      <c r="X672" s="10"/>
      <c r="Y672" s="10"/>
    </row>
    <row r="673" spans="24:25" ht="12.75">
      <c r="X673" s="10"/>
      <c r="Y673" s="10"/>
    </row>
    <row r="674" spans="24:25" ht="12.75">
      <c r="X674" s="10"/>
      <c r="Y674" s="10"/>
    </row>
    <row r="675" spans="24:25" ht="12.75">
      <c r="X675" s="10"/>
      <c r="Y675" s="10"/>
    </row>
    <row r="676" spans="24:25" ht="12.75">
      <c r="X676" s="10"/>
      <c r="Y676" s="10"/>
    </row>
    <row r="677" spans="24:25" ht="12.75">
      <c r="X677" s="10"/>
      <c r="Y677" s="10"/>
    </row>
    <row r="678" spans="24:25" ht="12.75">
      <c r="X678" s="10"/>
      <c r="Y678" s="10"/>
    </row>
    <row r="679" spans="24:25" ht="12.75">
      <c r="X679" s="10"/>
      <c r="Y679" s="10"/>
    </row>
    <row r="680" spans="24:25" ht="12.75">
      <c r="X680" s="10"/>
      <c r="Y680" s="10"/>
    </row>
    <row r="681" spans="24:25" ht="12.75">
      <c r="X681" s="10"/>
      <c r="Y681" s="10"/>
    </row>
    <row r="682" spans="24:25" ht="12.75">
      <c r="X682" s="10"/>
      <c r="Y682" s="10"/>
    </row>
    <row r="683" spans="24:25" ht="12.75">
      <c r="X683" s="10"/>
      <c r="Y683" s="10"/>
    </row>
    <row r="684" spans="24:25" ht="12.75">
      <c r="X684" s="10"/>
      <c r="Y684" s="10"/>
    </row>
    <row r="685" spans="24:25" ht="12.75">
      <c r="X685" s="10"/>
      <c r="Y685" s="10"/>
    </row>
    <row r="686" spans="24:25" ht="12.75">
      <c r="X686" s="10"/>
      <c r="Y686" s="10"/>
    </row>
    <row r="687" spans="1:25" ht="12.75">
      <c r="A687" s="25"/>
      <c r="B687" s="25"/>
      <c r="X687" s="10"/>
      <c r="Y687" s="10"/>
    </row>
    <row r="688" spans="1:25" ht="12.75">
      <c r="A688" s="25"/>
      <c r="B688" s="25"/>
      <c r="X688" s="10"/>
      <c r="Y688" s="10"/>
    </row>
    <row r="689" spans="1:25" ht="12.75">
      <c r="A689" s="25"/>
      <c r="B689" s="25"/>
      <c r="X689" s="10"/>
      <c r="Y689" s="10"/>
    </row>
    <row r="690" spans="1:25" ht="12.75">
      <c r="A690" s="25"/>
      <c r="B690" s="25"/>
      <c r="X690" s="10"/>
      <c r="Y690" s="10"/>
    </row>
    <row r="691" spans="1:25" ht="12.75">
      <c r="A691" s="2"/>
      <c r="B691" s="2"/>
      <c r="X691" s="10"/>
      <c r="Y691" s="10"/>
    </row>
    <row r="692" spans="1:25" ht="12.75">
      <c r="A692" s="25"/>
      <c r="B692" s="25"/>
      <c r="X692" s="10"/>
      <c r="Y692" s="10"/>
    </row>
    <row r="693" spans="1:25" ht="12.75">
      <c r="A693" s="25"/>
      <c r="B693" s="25"/>
      <c r="X693" s="10"/>
      <c r="Y693" s="10"/>
    </row>
    <row r="694" spans="1:25" ht="12.75">
      <c r="A694" s="25"/>
      <c r="B694" s="25"/>
      <c r="X694" s="10"/>
      <c r="Y694" s="10"/>
    </row>
    <row r="695" spans="24:25" ht="12.75">
      <c r="X695" s="10"/>
      <c r="Y695" s="10"/>
    </row>
    <row r="696" spans="24:25" ht="12.75">
      <c r="X696" s="10"/>
      <c r="Y696" s="10"/>
    </row>
    <row r="697" spans="24:25" ht="12.75">
      <c r="X697" s="10"/>
      <c r="Y697" s="10"/>
    </row>
    <row r="698" spans="24:25" ht="12.75">
      <c r="X698" s="10"/>
      <c r="Y698" s="10"/>
    </row>
    <row r="699" spans="24:25" ht="12.75">
      <c r="X699" s="10"/>
      <c r="Y699" s="10"/>
    </row>
    <row r="700" spans="24:25" ht="12.75">
      <c r="X700" s="10"/>
      <c r="Y700" s="10"/>
    </row>
    <row r="701" spans="24:25" ht="12.75">
      <c r="X701" s="10"/>
      <c r="Y701" s="10"/>
    </row>
    <row r="702" spans="24:25" ht="12.75">
      <c r="X702" s="10"/>
      <c r="Y702" s="10"/>
    </row>
    <row r="703" spans="24:25" ht="12.75">
      <c r="X703" s="10"/>
      <c r="Y703" s="10"/>
    </row>
    <row r="704" spans="24:25" ht="12.75">
      <c r="X704" s="10"/>
      <c r="Y704" s="10"/>
    </row>
  </sheetData>
  <sheetProtection password="871B" sheet="1"/>
  <protectedRanges>
    <protectedRange sqref="Z11:Z13 Z15:Z17 Z19:Z21 Z23:Z25 Z27:Z29 Z31:Z33 Z35:Z37 Z39:Z41 Z43:Z45 Z47:Z49 Z51:Z53 Z55:Z57 Z59:Z61 Z63:Z65 Z67:Z69 Z71:Z73 Z75:Z77" name="範囲3"/>
    <protectedRange sqref="X10:Y77" name="範囲2"/>
    <protectedRange sqref="E6:G8 E11:G13 E15:G17 E19:G21 E23:G25 E27:G29 E31:G33 E35:G37 E39:G41 E43:G45 E47:G48 E49:G49 E51:G53 E55:G57 E59:G61 E63:G65 E67:G69 E71:G73 E75:G77" name="範囲1"/>
  </protectedRanges>
  <mergeCells count="393">
    <mergeCell ref="Y74:Y77"/>
    <mergeCell ref="V74:V77"/>
    <mergeCell ref="E77:G77"/>
    <mergeCell ref="E76:G76"/>
    <mergeCell ref="AC2:AC4"/>
    <mergeCell ref="W74:W77"/>
    <mergeCell ref="Q74:Q77"/>
    <mergeCell ref="R74:R77"/>
    <mergeCell ref="S74:S77"/>
    <mergeCell ref="T74:T77"/>
    <mergeCell ref="U74:U77"/>
    <mergeCell ref="X74:X77"/>
    <mergeCell ref="E73:G73"/>
    <mergeCell ref="O74:O77"/>
    <mergeCell ref="P74:P77"/>
    <mergeCell ref="H77:J77"/>
    <mergeCell ref="K77:M77"/>
    <mergeCell ref="H76:J76"/>
    <mergeCell ref="K76:M76"/>
    <mergeCell ref="E75:G75"/>
    <mergeCell ref="H75:J75"/>
    <mergeCell ref="K75:M75"/>
    <mergeCell ref="S70:S73"/>
    <mergeCell ref="W70:W73"/>
    <mergeCell ref="E72:G72"/>
    <mergeCell ref="O70:O73"/>
    <mergeCell ref="P70:P73"/>
    <mergeCell ref="K72:M72"/>
    <mergeCell ref="H73:J73"/>
    <mergeCell ref="E71:G71"/>
    <mergeCell ref="U70:U73"/>
    <mergeCell ref="V70:V73"/>
    <mergeCell ref="Y70:Y73"/>
    <mergeCell ref="K71:M71"/>
    <mergeCell ref="X70:X73"/>
    <mergeCell ref="T70:T73"/>
    <mergeCell ref="K73:M73"/>
    <mergeCell ref="Y66:Y69"/>
    <mergeCell ref="P66:P69"/>
    <mergeCell ref="X66:X69"/>
    <mergeCell ref="U66:U69"/>
    <mergeCell ref="V66:V69"/>
    <mergeCell ref="W66:W69"/>
    <mergeCell ref="Q66:Q69"/>
    <mergeCell ref="T66:T69"/>
    <mergeCell ref="B50:C50"/>
    <mergeCell ref="B54:C54"/>
    <mergeCell ref="O66:O69"/>
    <mergeCell ref="E68:G68"/>
    <mergeCell ref="Q70:Q73"/>
    <mergeCell ref="R70:R73"/>
    <mergeCell ref="K68:M68"/>
    <mergeCell ref="H71:J71"/>
    <mergeCell ref="H72:J72"/>
    <mergeCell ref="B10:C10"/>
    <mergeCell ref="B14:C14"/>
    <mergeCell ref="B18:C18"/>
    <mergeCell ref="B42:C42"/>
    <mergeCell ref="B46:C46"/>
    <mergeCell ref="B22:C22"/>
    <mergeCell ref="B26:C26"/>
    <mergeCell ref="B30:C30"/>
    <mergeCell ref="B34:C34"/>
    <mergeCell ref="B38:C38"/>
    <mergeCell ref="E69:G69"/>
    <mergeCell ref="E67:G67"/>
    <mergeCell ref="K67:M67"/>
    <mergeCell ref="O62:O65"/>
    <mergeCell ref="Q62:Q65"/>
    <mergeCell ref="B58:C58"/>
    <mergeCell ref="B62:C62"/>
    <mergeCell ref="B66:C66"/>
    <mergeCell ref="K61:M61"/>
    <mergeCell ref="H59:J59"/>
    <mergeCell ref="H67:J67"/>
    <mergeCell ref="H69:J69"/>
    <mergeCell ref="K69:M69"/>
    <mergeCell ref="H68:J68"/>
    <mergeCell ref="T62:T65"/>
    <mergeCell ref="K65:M65"/>
    <mergeCell ref="H64:J64"/>
    <mergeCell ref="K64:M64"/>
    <mergeCell ref="R66:R69"/>
    <mergeCell ref="S66:S69"/>
    <mergeCell ref="B74:C74"/>
    <mergeCell ref="W62:W65"/>
    <mergeCell ref="B6:C6"/>
    <mergeCell ref="E63:G63"/>
    <mergeCell ref="H63:J63"/>
    <mergeCell ref="K63:M63"/>
    <mergeCell ref="E65:G65"/>
    <mergeCell ref="E64:G64"/>
    <mergeCell ref="H65:J65"/>
    <mergeCell ref="B70:C70"/>
    <mergeCell ref="X62:X65"/>
    <mergeCell ref="Y62:Y65"/>
    <mergeCell ref="V62:V65"/>
    <mergeCell ref="P62:P65"/>
    <mergeCell ref="R62:R65"/>
    <mergeCell ref="S62:S65"/>
    <mergeCell ref="U62:U65"/>
    <mergeCell ref="V58:V61"/>
    <mergeCell ref="Y58:Y61"/>
    <mergeCell ref="W58:W61"/>
    <mergeCell ref="X58:X61"/>
    <mergeCell ref="E61:G61"/>
    <mergeCell ref="E60:G60"/>
    <mergeCell ref="E59:G59"/>
    <mergeCell ref="H60:J60"/>
    <mergeCell ref="K60:M60"/>
    <mergeCell ref="H61:J61"/>
    <mergeCell ref="K59:M59"/>
    <mergeCell ref="U58:U61"/>
    <mergeCell ref="W54:W57"/>
    <mergeCell ref="H55:J55"/>
    <mergeCell ref="S54:S57"/>
    <mergeCell ref="T54:T57"/>
    <mergeCell ref="Q58:Q61"/>
    <mergeCell ref="R58:R61"/>
    <mergeCell ref="S58:S61"/>
    <mergeCell ref="T58:T61"/>
    <mergeCell ref="O58:O61"/>
    <mergeCell ref="P58:P61"/>
    <mergeCell ref="Y54:Y57"/>
    <mergeCell ref="O54:O57"/>
    <mergeCell ref="P54:P57"/>
    <mergeCell ref="H57:J57"/>
    <mergeCell ref="K57:M57"/>
    <mergeCell ref="X54:X57"/>
    <mergeCell ref="Q54:Q57"/>
    <mergeCell ref="R54:R57"/>
    <mergeCell ref="U54:U57"/>
    <mergeCell ref="V54:V57"/>
    <mergeCell ref="O50:O53"/>
    <mergeCell ref="Q50:Q53"/>
    <mergeCell ref="E56:G56"/>
    <mergeCell ref="H56:J56"/>
    <mergeCell ref="K56:M56"/>
    <mergeCell ref="E57:G57"/>
    <mergeCell ref="T50:T53"/>
    <mergeCell ref="U50:U53"/>
    <mergeCell ref="E55:G55"/>
    <mergeCell ref="K55:M55"/>
    <mergeCell ref="W50:W53"/>
    <mergeCell ref="E51:G51"/>
    <mergeCell ref="H51:J51"/>
    <mergeCell ref="K51:M51"/>
    <mergeCell ref="E53:G53"/>
    <mergeCell ref="E52:G52"/>
    <mergeCell ref="H53:J53"/>
    <mergeCell ref="K53:M53"/>
    <mergeCell ref="H52:J52"/>
    <mergeCell ref="K52:M52"/>
    <mergeCell ref="X50:X53"/>
    <mergeCell ref="Y50:Y53"/>
    <mergeCell ref="V50:V53"/>
    <mergeCell ref="P50:P53"/>
    <mergeCell ref="R50:R53"/>
    <mergeCell ref="S50:S53"/>
    <mergeCell ref="E49:G49"/>
    <mergeCell ref="E48:G48"/>
    <mergeCell ref="E47:G47"/>
    <mergeCell ref="H48:J48"/>
    <mergeCell ref="K48:M48"/>
    <mergeCell ref="H49:J49"/>
    <mergeCell ref="O46:O49"/>
    <mergeCell ref="P46:P49"/>
    <mergeCell ref="V46:V49"/>
    <mergeCell ref="Y46:Y49"/>
    <mergeCell ref="W46:W49"/>
    <mergeCell ref="X46:X49"/>
    <mergeCell ref="E45:G45"/>
    <mergeCell ref="E43:G43"/>
    <mergeCell ref="K49:M49"/>
    <mergeCell ref="H47:J47"/>
    <mergeCell ref="K47:M47"/>
    <mergeCell ref="U46:U49"/>
    <mergeCell ref="Q46:Q49"/>
    <mergeCell ref="R46:R49"/>
    <mergeCell ref="S46:S49"/>
    <mergeCell ref="T46:T49"/>
    <mergeCell ref="V42:V45"/>
    <mergeCell ref="Y42:Y45"/>
    <mergeCell ref="X42:X45"/>
    <mergeCell ref="W42:W45"/>
    <mergeCell ref="E44:G44"/>
    <mergeCell ref="Q42:Q45"/>
    <mergeCell ref="R42:R45"/>
    <mergeCell ref="S42:S45"/>
    <mergeCell ref="O42:O45"/>
    <mergeCell ref="P42:P45"/>
    <mergeCell ref="H45:J45"/>
    <mergeCell ref="K45:M45"/>
    <mergeCell ref="O38:O41"/>
    <mergeCell ref="P38:P41"/>
    <mergeCell ref="T42:T45"/>
    <mergeCell ref="U42:U45"/>
    <mergeCell ref="K43:M43"/>
    <mergeCell ref="H44:J44"/>
    <mergeCell ref="K41:M41"/>
    <mergeCell ref="K40:M40"/>
    <mergeCell ref="Q38:Q41"/>
    <mergeCell ref="R38:R41"/>
    <mergeCell ref="K44:M44"/>
    <mergeCell ref="H43:J43"/>
    <mergeCell ref="V38:V41"/>
    <mergeCell ref="U38:U41"/>
    <mergeCell ref="Y38:Y41"/>
    <mergeCell ref="E39:G39"/>
    <mergeCell ref="H39:J39"/>
    <mergeCell ref="K39:M39"/>
    <mergeCell ref="E41:G41"/>
    <mergeCell ref="E40:G40"/>
    <mergeCell ref="H41:J41"/>
    <mergeCell ref="H40:J40"/>
    <mergeCell ref="S38:S41"/>
    <mergeCell ref="T38:T41"/>
    <mergeCell ref="K35:M35"/>
    <mergeCell ref="K36:M36"/>
    <mergeCell ref="X38:X41"/>
    <mergeCell ref="H35:J35"/>
    <mergeCell ref="W38:W41"/>
    <mergeCell ref="U34:U37"/>
    <mergeCell ref="V34:V37"/>
    <mergeCell ref="W34:W37"/>
    <mergeCell ref="E36:G36"/>
    <mergeCell ref="P34:P37"/>
    <mergeCell ref="O34:O37"/>
    <mergeCell ref="E35:G35"/>
    <mergeCell ref="K37:M37"/>
    <mergeCell ref="T34:T37"/>
    <mergeCell ref="O30:O33"/>
    <mergeCell ref="R30:R33"/>
    <mergeCell ref="E37:G37"/>
    <mergeCell ref="H37:J37"/>
    <mergeCell ref="Y34:Y37"/>
    <mergeCell ref="H36:J36"/>
    <mergeCell ref="X34:X37"/>
    <mergeCell ref="Q34:Q37"/>
    <mergeCell ref="R34:R37"/>
    <mergeCell ref="S34:S37"/>
    <mergeCell ref="S30:S33"/>
    <mergeCell ref="T30:T33"/>
    <mergeCell ref="U30:U33"/>
    <mergeCell ref="V30:V33"/>
    <mergeCell ref="Q30:Q33"/>
    <mergeCell ref="P30:P33"/>
    <mergeCell ref="W30:W33"/>
    <mergeCell ref="X30:X33"/>
    <mergeCell ref="Y30:Y33"/>
    <mergeCell ref="E31:G31"/>
    <mergeCell ref="K31:M31"/>
    <mergeCell ref="E33:G33"/>
    <mergeCell ref="H33:J33"/>
    <mergeCell ref="K33:M33"/>
    <mergeCell ref="E32:G32"/>
    <mergeCell ref="H32:J32"/>
    <mergeCell ref="H31:J31"/>
    <mergeCell ref="K32:M32"/>
    <mergeCell ref="E27:G27"/>
    <mergeCell ref="H27:J27"/>
    <mergeCell ref="K27:M27"/>
    <mergeCell ref="E29:G29"/>
    <mergeCell ref="E28:G28"/>
    <mergeCell ref="H29:J29"/>
    <mergeCell ref="K29:M29"/>
    <mergeCell ref="H28:J28"/>
    <mergeCell ref="K28:M28"/>
    <mergeCell ref="W26:W29"/>
    <mergeCell ref="V26:V29"/>
    <mergeCell ref="O26:O29"/>
    <mergeCell ref="P26:P29"/>
    <mergeCell ref="Q26:Q29"/>
    <mergeCell ref="R26:R29"/>
    <mergeCell ref="S26:S29"/>
    <mergeCell ref="T26:T29"/>
    <mergeCell ref="U26:U29"/>
    <mergeCell ref="X26:X29"/>
    <mergeCell ref="Y26:Y29"/>
    <mergeCell ref="E23:G23"/>
    <mergeCell ref="E25:G25"/>
    <mergeCell ref="H25:J25"/>
    <mergeCell ref="E24:G24"/>
    <mergeCell ref="H24:J24"/>
    <mergeCell ref="H23:J23"/>
    <mergeCell ref="R22:R25"/>
    <mergeCell ref="S22:S25"/>
    <mergeCell ref="T22:T25"/>
    <mergeCell ref="U22:U25"/>
    <mergeCell ref="V22:V25"/>
    <mergeCell ref="Y22:Y25"/>
    <mergeCell ref="W22:W25"/>
    <mergeCell ref="X22:X25"/>
    <mergeCell ref="E11:G11"/>
    <mergeCell ref="K25:M25"/>
    <mergeCell ref="Q22:Q25"/>
    <mergeCell ref="P22:P25"/>
    <mergeCell ref="O22:O25"/>
    <mergeCell ref="K24:M24"/>
    <mergeCell ref="K23:M23"/>
    <mergeCell ref="E20:G20"/>
    <mergeCell ref="K19:M19"/>
    <mergeCell ref="E21:G21"/>
    <mergeCell ref="K15:M15"/>
    <mergeCell ref="E2:AA2"/>
    <mergeCell ref="Z3:Z4"/>
    <mergeCell ref="AA3:AA4"/>
    <mergeCell ref="Y3:Y4"/>
    <mergeCell ref="R3:T3"/>
    <mergeCell ref="O3:Q3"/>
    <mergeCell ref="N3:N4"/>
    <mergeCell ref="H3:J4"/>
    <mergeCell ref="K3:M4"/>
    <mergeCell ref="E17:G17"/>
    <mergeCell ref="E19:G19"/>
    <mergeCell ref="E12:G12"/>
    <mergeCell ref="H12:J12"/>
    <mergeCell ref="E16:G16"/>
    <mergeCell ref="H16:J16"/>
    <mergeCell ref="E13:G13"/>
    <mergeCell ref="H13:J13"/>
    <mergeCell ref="E15:G15"/>
    <mergeCell ref="H15:J15"/>
    <mergeCell ref="U18:U21"/>
    <mergeCell ref="T18:T21"/>
    <mergeCell ref="T14:T17"/>
    <mergeCell ref="O14:O17"/>
    <mergeCell ref="S18:S21"/>
    <mergeCell ref="Q18:Q21"/>
    <mergeCell ref="R14:R17"/>
    <mergeCell ref="P14:P17"/>
    <mergeCell ref="S14:S17"/>
    <mergeCell ref="U14:U17"/>
    <mergeCell ref="H20:J20"/>
    <mergeCell ref="H21:J21"/>
    <mergeCell ref="H17:J17"/>
    <mergeCell ref="S10:S13"/>
    <mergeCell ref="R10:R13"/>
    <mergeCell ref="K11:M11"/>
    <mergeCell ref="P18:P21"/>
    <mergeCell ref="R18:R21"/>
    <mergeCell ref="H19:J19"/>
    <mergeCell ref="H11:J11"/>
    <mergeCell ref="T10:T13"/>
    <mergeCell ref="P5:P9"/>
    <mergeCell ref="K8:M8"/>
    <mergeCell ref="U3:W3"/>
    <mergeCell ref="S5:S9"/>
    <mergeCell ref="T5:T9"/>
    <mergeCell ref="R5:R9"/>
    <mergeCell ref="O5:O9"/>
    <mergeCell ref="Q5:Q9"/>
    <mergeCell ref="O10:O13"/>
    <mergeCell ref="W14:W17"/>
    <mergeCell ref="X10:X13"/>
    <mergeCell ref="U10:U13"/>
    <mergeCell ref="X3:X4"/>
    <mergeCell ref="V5:V9"/>
    <mergeCell ref="W5:W9"/>
    <mergeCell ref="U5:U9"/>
    <mergeCell ref="V18:V21"/>
    <mergeCell ref="W18:W21"/>
    <mergeCell ref="Y18:Y21"/>
    <mergeCell ref="X18:X21"/>
    <mergeCell ref="X14:X17"/>
    <mergeCell ref="W10:W13"/>
    <mergeCell ref="Y10:Y13"/>
    <mergeCell ref="V10:V13"/>
    <mergeCell ref="Y14:Y17"/>
    <mergeCell ref="V14:V17"/>
    <mergeCell ref="O18:O21"/>
    <mergeCell ref="K21:M21"/>
    <mergeCell ref="Q10:Q13"/>
    <mergeCell ref="Q14:Q17"/>
    <mergeCell ref="P10:P13"/>
    <mergeCell ref="K20:M20"/>
    <mergeCell ref="K17:M17"/>
    <mergeCell ref="K16:M16"/>
    <mergeCell ref="K12:M12"/>
    <mergeCell ref="K13:M13"/>
    <mergeCell ref="K6:M6"/>
    <mergeCell ref="E8:G8"/>
    <mergeCell ref="H7:J7"/>
    <mergeCell ref="H6:J6"/>
    <mergeCell ref="H8:J8"/>
    <mergeCell ref="K7:M7"/>
    <mergeCell ref="A2:A4"/>
    <mergeCell ref="D2:D4"/>
    <mergeCell ref="B2:C4"/>
    <mergeCell ref="E3:G4"/>
    <mergeCell ref="E6:G6"/>
    <mergeCell ref="E7:G7"/>
    <mergeCell ref="B5:C5"/>
  </mergeCells>
  <conditionalFormatting sqref="AC11 AC8 AC6 AC15 AC19 AC23 AC27 AC31 AC35 AC39 AC43 AC47 AC51 AC55 AC59 AC63 AC67 AC71 AC75">
    <cfRule type="cellIs" priority="1" dxfId="27" operator="equal" stopIfTrue="1">
      <formula>"YES"</formula>
    </cfRule>
    <cfRule type="cellIs" priority="2" dxfId="4" operator="equal" stopIfTrue="1">
      <formula>"Not Met"</formula>
    </cfRule>
  </conditionalFormatting>
  <conditionalFormatting sqref="U78:V65536 R78:S65536 K78:N65536 R3:R4 E2:E3 V3 U3:U4 O3:P3 S3">
    <cfRule type="cellIs" priority="3" dxfId="4" operator="lessThan" stopIfTrue="1">
      <formula>70</formula>
    </cfRule>
  </conditionalFormatting>
  <conditionalFormatting sqref="X645:Y65536">
    <cfRule type="cellIs" priority="4" dxfId="4" operator="greaterThan" stopIfTrue="1">
      <formula>130</formula>
    </cfRule>
  </conditionalFormatting>
  <conditionalFormatting sqref="E78:J65536 O78:P65536">
    <cfRule type="cellIs" priority="5" dxfId="4" operator="greaterThanOrEqual" stopIfTrue="1">
      <formula>120</formula>
    </cfRule>
  </conditionalFormatting>
  <conditionalFormatting sqref="V5:V77">
    <cfRule type="cellIs" priority="6" dxfId="3" operator="greaterThan" stopIfTrue="1">
      <formula>10</formula>
    </cfRule>
  </conditionalFormatting>
  <conditionalFormatting sqref="A692:B65536 A23:B25 A75:B690 A11:B13 A15:B17 A71:B73 A19:B21 A27:B29 A31:B33 A35:B37 A39:B41 A43:B45 A47:B49 A51:B53 A55:B57 A59:B61 A63:B65 A67:B69 A2:A9 B7:B9">
    <cfRule type="cellIs" priority="7" dxfId="8" operator="equal" stopIfTrue="1">
      <formula>"Water"</formula>
    </cfRule>
    <cfRule type="cellIs" priority="8" dxfId="7" operator="equal" stopIfTrue="1">
      <formula>"DMSO"</formula>
    </cfRule>
  </conditionalFormatting>
  <conditionalFormatting sqref="A22 A10 A14 A70 A18 A26 A30 A34 A38 A42 A46 A50 A54 A58 A62 A66 A74">
    <cfRule type="cellIs" priority="9" dxfId="8" operator="equal" stopIfTrue="1">
      <formula>"Water"</formula>
    </cfRule>
    <cfRule type="cellIs" priority="10" dxfId="7" operator="equal" stopIfTrue="1">
      <formula>"Acetone"</formula>
    </cfRule>
    <cfRule type="cellIs" priority="11" dxfId="6" operator="equal" stopIfTrue="1">
      <formula>"5% DMSO/acetonitrile"</formula>
    </cfRule>
  </conditionalFormatting>
  <dataValidations count="2">
    <dataValidation errorStyle="warning" showInputMessage="1" showErrorMessage="1" promptTitle="Select Solvent" errorTitle="Solvent Error" error="Invalid Choice. Please select a solvent from the drop-down menu." sqref="A10:A77 B19:B21 B11:B13 B15:B17 B23:B25 B27:B29 B31:B33 B35:B37 B39:B41 B43:B45 B47:B49 B51:B53 B55:B57 B59:B61 B63:B65 B67:B69 B71:B73 B75:B77"/>
    <dataValidation showInputMessage="1" showErrorMessage="1" sqref="A5"/>
  </dataValidations>
  <printOptions/>
  <pageMargins left="0.5905511811023623" right="0.5905511811023623" top="0.3937007874015748" bottom="0.1968503937007874" header="0.1968503937007874" footer="0.1968503937007874"/>
  <pageSetup fitToHeight="50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7.28125" style="14" customWidth="1"/>
    <col min="2" max="2" width="22.57421875" style="1" customWidth="1"/>
    <col min="3" max="3" width="9.28125" style="2" customWidth="1"/>
    <col min="4" max="4" width="5.57421875" style="14" customWidth="1"/>
    <col min="5" max="5" width="8.57421875" style="14" customWidth="1"/>
    <col min="6" max="8" width="5.57421875" style="14" customWidth="1"/>
    <col min="9" max="9" width="8.57421875" style="14" customWidth="1"/>
    <col min="10" max="10" width="5.57421875" style="14" customWidth="1"/>
    <col min="11" max="11" width="9.28125" style="14" customWidth="1"/>
    <col min="12" max="12" width="41.8515625" style="2" customWidth="1"/>
    <col min="13" max="16384" width="11.421875" style="2" customWidth="1"/>
  </cols>
  <sheetData>
    <row r="1" ht="13.5" thickBot="1">
      <c r="L1" s="229">
        <f>'General Information'!$D$3</f>
        <v>0</v>
      </c>
    </row>
    <row r="2" spans="1:12" ht="19.5" customHeight="1" thickBot="1" thickTop="1">
      <c r="A2" s="425" t="s">
        <v>0</v>
      </c>
      <c r="B2" s="428" t="s">
        <v>1</v>
      </c>
      <c r="C2" s="245" t="s">
        <v>5</v>
      </c>
      <c r="D2" s="260" t="s">
        <v>119</v>
      </c>
      <c r="E2" s="276"/>
      <c r="F2" s="276"/>
      <c r="G2" s="277"/>
      <c r="H2" s="260" t="s">
        <v>120</v>
      </c>
      <c r="I2" s="276"/>
      <c r="J2" s="276"/>
      <c r="K2" s="276"/>
      <c r="L2" s="224"/>
    </row>
    <row r="3" spans="1:12" ht="33" customHeight="1">
      <c r="A3" s="426"/>
      <c r="B3" s="429"/>
      <c r="C3" s="246"/>
      <c r="D3" s="403" t="s">
        <v>165</v>
      </c>
      <c r="E3" s="419" t="s">
        <v>166</v>
      </c>
      <c r="F3" s="405" t="s">
        <v>168</v>
      </c>
      <c r="G3" s="401" t="s">
        <v>169</v>
      </c>
      <c r="H3" s="403" t="s">
        <v>90</v>
      </c>
      <c r="I3" s="419" t="s">
        <v>167</v>
      </c>
      <c r="J3" s="421" t="s">
        <v>24</v>
      </c>
      <c r="K3" s="423" t="s">
        <v>170</v>
      </c>
      <c r="L3" s="223" t="s">
        <v>35</v>
      </c>
    </row>
    <row r="4" spans="1:12" ht="45.75" customHeight="1" thickBot="1">
      <c r="A4" s="427"/>
      <c r="B4" s="430"/>
      <c r="C4" s="247"/>
      <c r="D4" s="404"/>
      <c r="E4" s="420"/>
      <c r="F4" s="406"/>
      <c r="G4" s="320"/>
      <c r="H4" s="404"/>
      <c r="I4" s="420"/>
      <c r="J4" s="422"/>
      <c r="K4" s="424"/>
      <c r="L4" s="222"/>
    </row>
    <row r="5" spans="1:12" s="8" customFormat="1" ht="12.75">
      <c r="A5" s="124"/>
      <c r="B5" s="6" t="s">
        <v>7</v>
      </c>
      <c r="C5" s="16"/>
      <c r="D5" s="431" t="s">
        <v>121</v>
      </c>
      <c r="E5" s="432"/>
      <c r="F5" s="432"/>
      <c r="G5" s="433"/>
      <c r="H5" s="431" t="s">
        <v>121</v>
      </c>
      <c r="I5" s="432"/>
      <c r="J5" s="432"/>
      <c r="K5" s="432"/>
      <c r="L5" s="225" t="s">
        <v>31</v>
      </c>
    </row>
    <row r="6" spans="1:12" s="8" customFormat="1" ht="17.25" customHeight="1">
      <c r="A6" s="182" t="str">
        <f>'General Information'!D13</f>
        <v>Acetonitrile</v>
      </c>
      <c r="B6" s="183">
        <f>'General Information'!C13</f>
        <v>0</v>
      </c>
      <c r="C6" s="9" t="s">
        <v>32</v>
      </c>
      <c r="D6" s="120" t="s">
        <v>23</v>
      </c>
      <c r="E6" s="121" t="s">
        <v>23</v>
      </c>
      <c r="F6" s="123" t="s">
        <v>23</v>
      </c>
      <c r="G6" s="226" t="s">
        <v>23</v>
      </c>
      <c r="H6" s="120" t="s">
        <v>23</v>
      </c>
      <c r="I6" s="121" t="s">
        <v>23</v>
      </c>
      <c r="J6" s="122" t="s">
        <v>23</v>
      </c>
      <c r="K6" s="123" t="s">
        <v>23</v>
      </c>
      <c r="L6" s="417"/>
    </row>
    <row r="7" spans="1:12" s="8" customFormat="1" ht="17.25" customHeight="1">
      <c r="A7" s="182" t="str">
        <f>'General Information'!D14</f>
        <v>Acetonitrile</v>
      </c>
      <c r="B7" s="183">
        <f>'General Information'!C14</f>
        <v>0</v>
      </c>
      <c r="C7" s="9" t="s">
        <v>33</v>
      </c>
      <c r="D7" s="120" t="s">
        <v>23</v>
      </c>
      <c r="E7" s="121" t="s">
        <v>180</v>
      </c>
      <c r="F7" s="123" t="s">
        <v>23</v>
      </c>
      <c r="G7" s="226" t="s">
        <v>23</v>
      </c>
      <c r="H7" s="120" t="s">
        <v>23</v>
      </c>
      <c r="I7" s="121" t="s">
        <v>23</v>
      </c>
      <c r="J7" s="122" t="s">
        <v>23</v>
      </c>
      <c r="K7" s="123" t="s">
        <v>23</v>
      </c>
      <c r="L7" s="417"/>
    </row>
    <row r="8" spans="1:12" s="8" customFormat="1" ht="17.25" customHeight="1">
      <c r="A8" s="182" t="str">
        <f>'General Information'!D15</f>
        <v>Acetonitrile</v>
      </c>
      <c r="B8" s="183">
        <f>'General Information'!C15</f>
        <v>0</v>
      </c>
      <c r="C8" s="9" t="s">
        <v>37</v>
      </c>
      <c r="D8" s="120" t="s">
        <v>23</v>
      </c>
      <c r="E8" s="121" t="s">
        <v>23</v>
      </c>
      <c r="F8" s="123" t="s">
        <v>23</v>
      </c>
      <c r="G8" s="226" t="s">
        <v>23</v>
      </c>
      <c r="H8" s="120" t="s">
        <v>23</v>
      </c>
      <c r="I8" s="121" t="s">
        <v>23</v>
      </c>
      <c r="J8" s="122" t="s">
        <v>23</v>
      </c>
      <c r="K8" s="123" t="s">
        <v>23</v>
      </c>
      <c r="L8" s="417"/>
    </row>
    <row r="9" spans="1:12" s="8" customFormat="1" ht="17.25" customHeight="1">
      <c r="A9" s="182" t="str">
        <f>'General Information'!D16</f>
        <v>Acetonitrile</v>
      </c>
      <c r="B9" s="183">
        <f>'General Information'!C16</f>
        <v>0</v>
      </c>
      <c r="C9" s="9" t="s">
        <v>38</v>
      </c>
      <c r="D9" s="120" t="s">
        <v>23</v>
      </c>
      <c r="E9" s="121" t="s">
        <v>23</v>
      </c>
      <c r="F9" s="123" t="s">
        <v>23</v>
      </c>
      <c r="G9" s="226" t="s">
        <v>23</v>
      </c>
      <c r="H9" s="120" t="s">
        <v>23</v>
      </c>
      <c r="I9" s="121" t="s">
        <v>23</v>
      </c>
      <c r="J9" s="122" t="s">
        <v>23</v>
      </c>
      <c r="K9" s="123" t="s">
        <v>23</v>
      </c>
      <c r="L9" s="417"/>
    </row>
    <row r="10" spans="1:12" s="8" customFormat="1" ht="17.25" customHeight="1">
      <c r="A10" s="182" t="str">
        <f>'General Information'!D17</f>
        <v>Acetonitrile</v>
      </c>
      <c r="B10" s="183">
        <f>'General Information'!C17</f>
        <v>0</v>
      </c>
      <c r="C10" s="9" t="s">
        <v>39</v>
      </c>
      <c r="D10" s="120" t="s">
        <v>23</v>
      </c>
      <c r="E10" s="121" t="s">
        <v>23</v>
      </c>
      <c r="F10" s="123" t="s">
        <v>23</v>
      </c>
      <c r="G10" s="226" t="s">
        <v>23</v>
      </c>
      <c r="H10" s="120" t="s">
        <v>23</v>
      </c>
      <c r="I10" s="121" t="s">
        <v>23</v>
      </c>
      <c r="J10" s="122" t="s">
        <v>23</v>
      </c>
      <c r="K10" s="123" t="s">
        <v>23</v>
      </c>
      <c r="L10" s="417"/>
    </row>
    <row r="11" spans="1:12" s="8" customFormat="1" ht="17.25" customHeight="1">
      <c r="A11" s="182" t="str">
        <f>'General Information'!D18</f>
        <v>Acetonitrile</v>
      </c>
      <c r="B11" s="183">
        <f>'General Information'!C18</f>
        <v>0</v>
      </c>
      <c r="C11" s="9" t="s">
        <v>40</v>
      </c>
      <c r="D11" s="120" t="s">
        <v>23</v>
      </c>
      <c r="E11" s="121" t="s">
        <v>23</v>
      </c>
      <c r="F11" s="123" t="s">
        <v>23</v>
      </c>
      <c r="G11" s="226" t="s">
        <v>23</v>
      </c>
      <c r="H11" s="120" t="s">
        <v>23</v>
      </c>
      <c r="I11" s="121" t="s">
        <v>23</v>
      </c>
      <c r="J11" s="122" t="s">
        <v>23</v>
      </c>
      <c r="K11" s="123" t="s">
        <v>23</v>
      </c>
      <c r="L11" s="417"/>
    </row>
    <row r="12" spans="1:12" s="8" customFormat="1" ht="17.25" customHeight="1">
      <c r="A12" s="182" t="str">
        <f>'General Information'!D19</f>
        <v>Acetonitrile</v>
      </c>
      <c r="B12" s="183">
        <f>'General Information'!C19</f>
        <v>0</v>
      </c>
      <c r="C12" s="9" t="s">
        <v>41</v>
      </c>
      <c r="D12" s="120" t="s">
        <v>23</v>
      </c>
      <c r="E12" s="121" t="s">
        <v>23</v>
      </c>
      <c r="F12" s="123" t="s">
        <v>23</v>
      </c>
      <c r="G12" s="226" t="s">
        <v>23</v>
      </c>
      <c r="H12" s="120" t="s">
        <v>23</v>
      </c>
      <c r="I12" s="121" t="s">
        <v>23</v>
      </c>
      <c r="J12" s="122" t="s">
        <v>23</v>
      </c>
      <c r="K12" s="123" t="s">
        <v>23</v>
      </c>
      <c r="L12" s="417"/>
    </row>
    <row r="13" spans="1:12" s="8" customFormat="1" ht="17.25" customHeight="1">
      <c r="A13" s="182" t="str">
        <f>'General Information'!D20</f>
        <v>Acetonitrile</v>
      </c>
      <c r="B13" s="183">
        <f>'General Information'!C20</f>
        <v>0</v>
      </c>
      <c r="C13" s="9" t="s">
        <v>42</v>
      </c>
      <c r="D13" s="120" t="s">
        <v>23</v>
      </c>
      <c r="E13" s="121" t="s">
        <v>23</v>
      </c>
      <c r="F13" s="123" t="s">
        <v>23</v>
      </c>
      <c r="G13" s="226" t="s">
        <v>23</v>
      </c>
      <c r="H13" s="120" t="s">
        <v>23</v>
      </c>
      <c r="I13" s="121" t="s">
        <v>23</v>
      </c>
      <c r="J13" s="122" t="s">
        <v>23</v>
      </c>
      <c r="K13" s="123" t="s">
        <v>23</v>
      </c>
      <c r="L13" s="417"/>
    </row>
    <row r="14" spans="1:12" s="8" customFormat="1" ht="17.25" customHeight="1">
      <c r="A14" s="182" t="str">
        <f>'General Information'!D21</f>
        <v>Acetonitrile</v>
      </c>
      <c r="B14" s="183">
        <f>'General Information'!C21</f>
        <v>0</v>
      </c>
      <c r="C14" s="9" t="s">
        <v>43</v>
      </c>
      <c r="D14" s="120" t="s">
        <v>23</v>
      </c>
      <c r="E14" s="121" t="s">
        <v>23</v>
      </c>
      <c r="F14" s="123" t="s">
        <v>23</v>
      </c>
      <c r="G14" s="226" t="s">
        <v>23</v>
      </c>
      <c r="H14" s="120" t="s">
        <v>23</v>
      </c>
      <c r="I14" s="121" t="s">
        <v>23</v>
      </c>
      <c r="J14" s="122" t="s">
        <v>23</v>
      </c>
      <c r="K14" s="123" t="s">
        <v>23</v>
      </c>
      <c r="L14" s="417"/>
    </row>
    <row r="15" spans="1:12" s="8" customFormat="1" ht="17.25" customHeight="1">
      <c r="A15" s="182" t="str">
        <f>'General Information'!D22</f>
        <v>Acetonitrile</v>
      </c>
      <c r="B15" s="183">
        <f>'General Information'!C22</f>
        <v>0</v>
      </c>
      <c r="C15" s="9" t="s">
        <v>44</v>
      </c>
      <c r="D15" s="120" t="s">
        <v>23</v>
      </c>
      <c r="E15" s="121" t="s">
        <v>23</v>
      </c>
      <c r="F15" s="123" t="s">
        <v>23</v>
      </c>
      <c r="G15" s="226" t="s">
        <v>23</v>
      </c>
      <c r="H15" s="120" t="s">
        <v>23</v>
      </c>
      <c r="I15" s="121" t="s">
        <v>23</v>
      </c>
      <c r="J15" s="122" t="s">
        <v>23</v>
      </c>
      <c r="K15" s="123" t="s">
        <v>23</v>
      </c>
      <c r="L15" s="417"/>
    </row>
    <row r="16" spans="1:12" s="8" customFormat="1" ht="17.25" customHeight="1">
      <c r="A16" s="182" t="str">
        <f>'General Information'!D23</f>
        <v>Acetonitrile</v>
      </c>
      <c r="B16" s="183">
        <f>'General Information'!C23</f>
        <v>0</v>
      </c>
      <c r="C16" s="9" t="s">
        <v>45</v>
      </c>
      <c r="D16" s="120" t="s">
        <v>23</v>
      </c>
      <c r="E16" s="121" t="s">
        <v>23</v>
      </c>
      <c r="F16" s="123" t="s">
        <v>23</v>
      </c>
      <c r="G16" s="226" t="s">
        <v>23</v>
      </c>
      <c r="H16" s="120" t="s">
        <v>23</v>
      </c>
      <c r="I16" s="121" t="s">
        <v>23</v>
      </c>
      <c r="J16" s="122" t="s">
        <v>23</v>
      </c>
      <c r="K16" s="123" t="s">
        <v>23</v>
      </c>
      <c r="L16" s="417"/>
    </row>
    <row r="17" spans="1:12" s="8" customFormat="1" ht="17.25" customHeight="1">
      <c r="A17" s="182" t="str">
        <f>'General Information'!D24</f>
        <v>Acetonitrile</v>
      </c>
      <c r="B17" s="183">
        <f>'General Information'!C24</f>
        <v>0</v>
      </c>
      <c r="C17" s="9" t="s">
        <v>46</v>
      </c>
      <c r="D17" s="120" t="s">
        <v>23</v>
      </c>
      <c r="E17" s="121" t="s">
        <v>23</v>
      </c>
      <c r="F17" s="123" t="s">
        <v>23</v>
      </c>
      <c r="G17" s="226" t="s">
        <v>23</v>
      </c>
      <c r="H17" s="120" t="s">
        <v>23</v>
      </c>
      <c r="I17" s="121" t="s">
        <v>23</v>
      </c>
      <c r="J17" s="122" t="s">
        <v>23</v>
      </c>
      <c r="K17" s="123" t="s">
        <v>23</v>
      </c>
      <c r="L17" s="417"/>
    </row>
    <row r="18" spans="1:12" s="8" customFormat="1" ht="17.25" customHeight="1">
      <c r="A18" s="182" t="str">
        <f>'General Information'!D25</f>
        <v>Acetonitrile</v>
      </c>
      <c r="B18" s="183">
        <f>'General Information'!C25</f>
        <v>0</v>
      </c>
      <c r="C18" s="9" t="s">
        <v>47</v>
      </c>
      <c r="D18" s="120" t="s">
        <v>23</v>
      </c>
      <c r="E18" s="121" t="s">
        <v>23</v>
      </c>
      <c r="F18" s="123" t="s">
        <v>23</v>
      </c>
      <c r="G18" s="226" t="s">
        <v>23</v>
      </c>
      <c r="H18" s="120" t="s">
        <v>23</v>
      </c>
      <c r="I18" s="121" t="s">
        <v>23</v>
      </c>
      <c r="J18" s="122" t="s">
        <v>23</v>
      </c>
      <c r="K18" s="123" t="s">
        <v>23</v>
      </c>
      <c r="L18" s="417"/>
    </row>
    <row r="19" spans="1:12" s="8" customFormat="1" ht="17.25" customHeight="1">
      <c r="A19" s="182" t="str">
        <f>'General Information'!D26</f>
        <v>Acetonitrile</v>
      </c>
      <c r="B19" s="183">
        <f>'General Information'!C26</f>
        <v>0</v>
      </c>
      <c r="C19" s="9" t="s">
        <v>48</v>
      </c>
      <c r="D19" s="120" t="s">
        <v>23</v>
      </c>
      <c r="E19" s="121" t="s">
        <v>23</v>
      </c>
      <c r="F19" s="123" t="s">
        <v>23</v>
      </c>
      <c r="G19" s="226" t="s">
        <v>23</v>
      </c>
      <c r="H19" s="120" t="s">
        <v>23</v>
      </c>
      <c r="I19" s="121" t="s">
        <v>23</v>
      </c>
      <c r="J19" s="122" t="s">
        <v>23</v>
      </c>
      <c r="K19" s="123" t="s">
        <v>23</v>
      </c>
      <c r="L19" s="417"/>
    </row>
    <row r="20" spans="1:12" s="8" customFormat="1" ht="17.25" customHeight="1">
      <c r="A20" s="182" t="str">
        <f>'General Information'!D27</f>
        <v>Acetonitrile</v>
      </c>
      <c r="B20" s="183">
        <f>'General Information'!C27</f>
        <v>0</v>
      </c>
      <c r="C20" s="9" t="s">
        <v>49</v>
      </c>
      <c r="D20" s="120" t="s">
        <v>23</v>
      </c>
      <c r="E20" s="121" t="s">
        <v>23</v>
      </c>
      <c r="F20" s="123" t="s">
        <v>23</v>
      </c>
      <c r="G20" s="226" t="s">
        <v>23</v>
      </c>
      <c r="H20" s="120" t="s">
        <v>23</v>
      </c>
      <c r="I20" s="121" t="s">
        <v>23</v>
      </c>
      <c r="J20" s="122" t="s">
        <v>23</v>
      </c>
      <c r="K20" s="123" t="s">
        <v>23</v>
      </c>
      <c r="L20" s="417"/>
    </row>
    <row r="21" spans="1:12" s="8" customFormat="1" ht="17.25" customHeight="1">
      <c r="A21" s="182" t="str">
        <f>'General Information'!D28</f>
        <v>Acetonitrile</v>
      </c>
      <c r="B21" s="183">
        <f>'General Information'!C28</f>
        <v>0</v>
      </c>
      <c r="C21" s="9" t="s">
        <v>50</v>
      </c>
      <c r="D21" s="120" t="s">
        <v>23</v>
      </c>
      <c r="E21" s="121" t="s">
        <v>23</v>
      </c>
      <c r="F21" s="123" t="s">
        <v>23</v>
      </c>
      <c r="G21" s="226" t="s">
        <v>23</v>
      </c>
      <c r="H21" s="120" t="s">
        <v>23</v>
      </c>
      <c r="I21" s="121" t="s">
        <v>23</v>
      </c>
      <c r="J21" s="122" t="s">
        <v>23</v>
      </c>
      <c r="K21" s="123" t="s">
        <v>23</v>
      </c>
      <c r="L21" s="417"/>
    </row>
    <row r="22" spans="1:12" s="8" customFormat="1" ht="17.25" customHeight="1" thickBot="1">
      <c r="A22" s="184" t="str">
        <f>'General Information'!D29</f>
        <v>Acetonitrile</v>
      </c>
      <c r="B22" s="185">
        <f>'General Information'!C29</f>
        <v>0</v>
      </c>
      <c r="C22" s="92" t="s">
        <v>51</v>
      </c>
      <c r="D22" s="126" t="s">
        <v>23</v>
      </c>
      <c r="E22" s="127" t="s">
        <v>23</v>
      </c>
      <c r="F22" s="128" t="s">
        <v>23</v>
      </c>
      <c r="G22" s="227" t="s">
        <v>23</v>
      </c>
      <c r="H22" s="126" t="s">
        <v>23</v>
      </c>
      <c r="I22" s="127" t="s">
        <v>23</v>
      </c>
      <c r="J22" s="129" t="s">
        <v>23</v>
      </c>
      <c r="K22" s="128" t="s">
        <v>23</v>
      </c>
      <c r="L22" s="418"/>
    </row>
    <row r="23" spans="4:11" ht="13.5" thickTop="1">
      <c r="D23" s="7"/>
      <c r="E23" s="7"/>
      <c r="F23" s="7"/>
      <c r="G23" s="7"/>
      <c r="H23" s="7"/>
      <c r="I23" s="7"/>
      <c r="J23" s="7"/>
      <c r="K23" s="7"/>
    </row>
    <row r="24" spans="4:11" ht="12.75">
      <c r="D24" s="7"/>
      <c r="E24" s="7"/>
      <c r="F24" s="7"/>
      <c r="G24" s="7"/>
      <c r="H24" s="7"/>
      <c r="I24" s="7"/>
      <c r="J24" s="7"/>
      <c r="K24" s="7"/>
    </row>
    <row r="25" spans="4:11" ht="12.75">
      <c r="D25" s="7"/>
      <c r="E25" s="7"/>
      <c r="F25" s="7"/>
      <c r="G25" s="7"/>
      <c r="H25" s="7"/>
      <c r="I25" s="7"/>
      <c r="J25" s="7"/>
      <c r="K25" s="7"/>
    </row>
    <row r="26" spans="4:11" ht="12.75">
      <c r="D26" s="7"/>
      <c r="E26" s="7"/>
      <c r="F26" s="7"/>
      <c r="G26" s="7"/>
      <c r="H26" s="7"/>
      <c r="I26" s="7"/>
      <c r="J26" s="7"/>
      <c r="K26" s="7"/>
    </row>
    <row r="27" spans="4:11" ht="12.75">
      <c r="D27" s="7"/>
      <c r="E27" s="7"/>
      <c r="F27" s="7"/>
      <c r="G27" s="7"/>
      <c r="H27" s="7"/>
      <c r="I27" s="7"/>
      <c r="J27" s="7"/>
      <c r="K27" s="7"/>
    </row>
    <row r="28" spans="4:11" ht="12.75">
      <c r="D28" s="7"/>
      <c r="E28" s="7"/>
      <c r="F28" s="7"/>
      <c r="G28" s="7"/>
      <c r="H28" s="7"/>
      <c r="I28" s="7"/>
      <c r="J28" s="7"/>
      <c r="K28" s="7"/>
    </row>
    <row r="29" spans="4:11" ht="12.75">
      <c r="D29" s="7"/>
      <c r="E29" s="7"/>
      <c r="F29" s="7"/>
      <c r="G29" s="7"/>
      <c r="H29" s="7"/>
      <c r="I29" s="7"/>
      <c r="J29" s="7"/>
      <c r="K29" s="7"/>
    </row>
    <row r="30" spans="4:11" ht="12.75">
      <c r="D30" s="7"/>
      <c r="E30" s="7"/>
      <c r="F30" s="7"/>
      <c r="G30" s="7"/>
      <c r="H30" s="7"/>
      <c r="I30" s="7"/>
      <c r="J30" s="7"/>
      <c r="K30" s="7"/>
    </row>
    <row r="31" spans="4:11" ht="12.75">
      <c r="D31" s="7"/>
      <c r="E31" s="7"/>
      <c r="F31" s="7"/>
      <c r="G31" s="7"/>
      <c r="H31" s="7"/>
      <c r="I31" s="7"/>
      <c r="J31" s="7"/>
      <c r="K31" s="7"/>
    </row>
    <row r="32" spans="4:11" ht="12.75">
      <c r="D32" s="7"/>
      <c r="E32" s="7"/>
      <c r="F32" s="7"/>
      <c r="G32" s="7"/>
      <c r="H32" s="7"/>
      <c r="I32" s="7"/>
      <c r="J32" s="7"/>
      <c r="K32" s="7"/>
    </row>
    <row r="33" spans="4:11" ht="12.75">
      <c r="D33" s="7"/>
      <c r="E33" s="7"/>
      <c r="F33" s="7"/>
      <c r="G33" s="7"/>
      <c r="H33" s="7"/>
      <c r="I33" s="7"/>
      <c r="J33" s="7"/>
      <c r="K33" s="7"/>
    </row>
    <row r="34" spans="4:11" ht="12.75">
      <c r="D34" s="7"/>
      <c r="E34" s="7"/>
      <c r="F34" s="7"/>
      <c r="G34" s="7"/>
      <c r="H34" s="7"/>
      <c r="I34" s="7"/>
      <c r="J34" s="7"/>
      <c r="K34" s="7"/>
    </row>
    <row r="35" spans="4:11" ht="12.75">
      <c r="D35" s="7"/>
      <c r="E35" s="7"/>
      <c r="F35" s="7"/>
      <c r="G35" s="7"/>
      <c r="H35" s="7"/>
      <c r="I35" s="7"/>
      <c r="J35" s="7"/>
      <c r="K35" s="7"/>
    </row>
    <row r="36" spans="4:11" ht="12.75">
      <c r="D36" s="7"/>
      <c r="E36" s="7"/>
      <c r="F36" s="7"/>
      <c r="G36" s="7"/>
      <c r="H36" s="7"/>
      <c r="I36" s="7"/>
      <c r="J36" s="7"/>
      <c r="K36" s="7"/>
    </row>
    <row r="37" spans="4:11" ht="12.75">
      <c r="D37" s="7"/>
      <c r="E37" s="7"/>
      <c r="F37" s="7"/>
      <c r="G37" s="7"/>
      <c r="H37" s="7"/>
      <c r="I37" s="7"/>
      <c r="J37" s="7"/>
      <c r="K37" s="7"/>
    </row>
    <row r="38" spans="4:11" ht="12.75">
      <c r="D38" s="7"/>
      <c r="E38" s="7"/>
      <c r="F38" s="7"/>
      <c r="G38" s="7"/>
      <c r="H38" s="7"/>
      <c r="I38" s="7"/>
      <c r="J38" s="7"/>
      <c r="K38" s="7"/>
    </row>
    <row r="39" spans="4:11" ht="12.75">
      <c r="D39" s="7"/>
      <c r="E39" s="7"/>
      <c r="F39" s="7"/>
      <c r="G39" s="7"/>
      <c r="H39" s="7"/>
      <c r="I39" s="7"/>
      <c r="J39" s="7"/>
      <c r="K39" s="7"/>
    </row>
    <row r="40" spans="4:11" ht="12.75">
      <c r="D40" s="7"/>
      <c r="E40" s="7"/>
      <c r="F40" s="7"/>
      <c r="G40" s="7"/>
      <c r="H40" s="7"/>
      <c r="I40" s="7"/>
      <c r="J40" s="7"/>
      <c r="K40" s="7"/>
    </row>
    <row r="41" spans="4:11" ht="12.75">
      <c r="D41" s="7"/>
      <c r="E41" s="7"/>
      <c r="F41" s="7"/>
      <c r="G41" s="7"/>
      <c r="H41" s="7"/>
      <c r="I41" s="7"/>
      <c r="J41" s="7"/>
      <c r="K41" s="7"/>
    </row>
    <row r="42" spans="4:11" ht="12.75">
      <c r="D42" s="7"/>
      <c r="E42" s="7"/>
      <c r="F42" s="7"/>
      <c r="G42" s="7"/>
      <c r="H42" s="7"/>
      <c r="I42" s="7"/>
      <c r="J42" s="7"/>
      <c r="K42" s="7"/>
    </row>
    <row r="43" spans="4:11" ht="12.75">
      <c r="D43" s="7"/>
      <c r="E43" s="7"/>
      <c r="F43" s="7"/>
      <c r="G43" s="7"/>
      <c r="H43" s="7"/>
      <c r="I43" s="7"/>
      <c r="J43" s="7"/>
      <c r="K43" s="7"/>
    </row>
    <row r="44" spans="4:11" ht="12.75">
      <c r="D44" s="7"/>
      <c r="E44" s="7"/>
      <c r="F44" s="7"/>
      <c r="G44" s="7"/>
      <c r="H44" s="7"/>
      <c r="I44" s="7"/>
      <c r="J44" s="7"/>
      <c r="K44" s="7"/>
    </row>
    <row r="45" spans="4:11" ht="12.75">
      <c r="D45" s="7"/>
      <c r="E45" s="7"/>
      <c r="F45" s="7"/>
      <c r="G45" s="7"/>
      <c r="H45" s="7"/>
      <c r="I45" s="7"/>
      <c r="J45" s="7"/>
      <c r="K45" s="7"/>
    </row>
    <row r="46" spans="4:11" ht="12.75">
      <c r="D46" s="7"/>
      <c r="E46" s="7"/>
      <c r="F46" s="7"/>
      <c r="G46" s="7"/>
      <c r="H46" s="7"/>
      <c r="I46" s="7"/>
      <c r="J46" s="7"/>
      <c r="K46" s="7"/>
    </row>
    <row r="47" spans="4:11" ht="12.75">
      <c r="D47" s="7"/>
      <c r="E47" s="7"/>
      <c r="F47" s="7"/>
      <c r="G47" s="7"/>
      <c r="H47" s="7"/>
      <c r="I47" s="7"/>
      <c r="J47" s="7"/>
      <c r="K47" s="7"/>
    </row>
    <row r="48" spans="4:11" ht="12.75">
      <c r="D48" s="7"/>
      <c r="E48" s="7"/>
      <c r="F48" s="7"/>
      <c r="G48" s="7"/>
      <c r="H48" s="7"/>
      <c r="I48" s="7"/>
      <c r="J48" s="7"/>
      <c r="K48" s="7"/>
    </row>
    <row r="49" spans="4:11" ht="12.75">
      <c r="D49" s="7"/>
      <c r="E49" s="7"/>
      <c r="F49" s="7"/>
      <c r="G49" s="7"/>
      <c r="H49" s="7"/>
      <c r="I49" s="7"/>
      <c r="J49" s="7"/>
      <c r="K49" s="7"/>
    </row>
    <row r="50" spans="4:11" ht="12.75">
      <c r="D50" s="7"/>
      <c r="E50" s="7"/>
      <c r="F50" s="7"/>
      <c r="G50" s="7"/>
      <c r="H50" s="7"/>
      <c r="I50" s="7"/>
      <c r="J50" s="7"/>
      <c r="K50" s="7"/>
    </row>
    <row r="51" spans="4:11" ht="12.75">
      <c r="D51" s="7"/>
      <c r="E51" s="7"/>
      <c r="F51" s="7"/>
      <c r="G51" s="7"/>
      <c r="H51" s="7"/>
      <c r="I51" s="7"/>
      <c r="J51" s="7"/>
      <c r="K51" s="7"/>
    </row>
    <row r="52" spans="4:11" ht="12.75">
      <c r="D52" s="7"/>
      <c r="E52" s="7"/>
      <c r="F52" s="7"/>
      <c r="G52" s="7"/>
      <c r="H52" s="7"/>
      <c r="I52" s="7"/>
      <c r="J52" s="7"/>
      <c r="K52" s="7"/>
    </row>
    <row r="53" spans="4:11" ht="12.75">
      <c r="D53" s="7"/>
      <c r="E53" s="7"/>
      <c r="F53" s="7"/>
      <c r="G53" s="7"/>
      <c r="H53" s="7"/>
      <c r="I53" s="7"/>
      <c r="J53" s="7"/>
      <c r="K53" s="7"/>
    </row>
    <row r="54" spans="4:11" ht="12.75">
      <c r="D54" s="7"/>
      <c r="E54" s="7"/>
      <c r="F54" s="7"/>
      <c r="G54" s="7"/>
      <c r="H54" s="7"/>
      <c r="I54" s="7"/>
      <c r="J54" s="7"/>
      <c r="K54" s="7"/>
    </row>
    <row r="55" spans="4:11" ht="12.75">
      <c r="D55" s="7"/>
      <c r="E55" s="7"/>
      <c r="F55" s="7"/>
      <c r="G55" s="7"/>
      <c r="H55" s="7"/>
      <c r="I55" s="7"/>
      <c r="J55" s="7"/>
      <c r="K55" s="7"/>
    </row>
    <row r="56" spans="4:11" ht="12.75">
      <c r="D56" s="7"/>
      <c r="E56" s="7"/>
      <c r="F56" s="7"/>
      <c r="G56" s="7"/>
      <c r="H56" s="7"/>
      <c r="I56" s="7"/>
      <c r="J56" s="7"/>
      <c r="K56" s="7"/>
    </row>
    <row r="57" spans="4:11" ht="12.75">
      <c r="D57" s="7"/>
      <c r="E57" s="7"/>
      <c r="F57" s="7"/>
      <c r="G57" s="7"/>
      <c r="H57" s="7"/>
      <c r="I57" s="7"/>
      <c r="J57" s="7"/>
      <c r="K57" s="7"/>
    </row>
    <row r="58" spans="4:11" ht="12.75">
      <c r="D58" s="7"/>
      <c r="E58" s="7"/>
      <c r="F58" s="7"/>
      <c r="G58" s="7"/>
      <c r="H58" s="7"/>
      <c r="I58" s="7"/>
      <c r="J58" s="7"/>
      <c r="K58" s="7"/>
    </row>
    <row r="59" spans="4:11" ht="12.75">
      <c r="D59" s="7"/>
      <c r="E59" s="7"/>
      <c r="F59" s="7"/>
      <c r="G59" s="7"/>
      <c r="H59" s="7"/>
      <c r="I59" s="7"/>
      <c r="J59" s="7"/>
      <c r="K59" s="7"/>
    </row>
    <row r="60" spans="4:11" ht="12.75">
      <c r="D60" s="7"/>
      <c r="E60" s="7"/>
      <c r="F60" s="7"/>
      <c r="G60" s="7"/>
      <c r="H60" s="7"/>
      <c r="I60" s="7"/>
      <c r="J60" s="7"/>
      <c r="K60" s="7"/>
    </row>
    <row r="61" spans="4:11" ht="12.75">
      <c r="D61" s="7"/>
      <c r="E61" s="7"/>
      <c r="F61" s="7"/>
      <c r="G61" s="7"/>
      <c r="H61" s="7"/>
      <c r="I61" s="7"/>
      <c r="J61" s="7"/>
      <c r="K61" s="7"/>
    </row>
    <row r="62" spans="4:11" ht="12.75">
      <c r="D62" s="7"/>
      <c r="E62" s="7"/>
      <c r="F62" s="7"/>
      <c r="G62" s="7"/>
      <c r="H62" s="7"/>
      <c r="I62" s="7"/>
      <c r="J62" s="7"/>
      <c r="K62" s="7"/>
    </row>
    <row r="63" spans="4:11" ht="12.75">
      <c r="D63" s="7"/>
      <c r="E63" s="7"/>
      <c r="F63" s="7"/>
      <c r="G63" s="7"/>
      <c r="H63" s="7"/>
      <c r="I63" s="7"/>
      <c r="J63" s="7"/>
      <c r="K63" s="7"/>
    </row>
    <row r="64" spans="4:11" ht="12.75">
      <c r="D64" s="7"/>
      <c r="E64" s="7"/>
      <c r="F64" s="7"/>
      <c r="G64" s="7"/>
      <c r="H64" s="7"/>
      <c r="I64" s="7"/>
      <c r="J64" s="7"/>
      <c r="K64" s="7"/>
    </row>
    <row r="65" spans="4:11" ht="12.75">
      <c r="D65" s="7"/>
      <c r="E65" s="7"/>
      <c r="F65" s="7"/>
      <c r="G65" s="7"/>
      <c r="H65" s="7"/>
      <c r="I65" s="7"/>
      <c r="J65" s="7"/>
      <c r="K65" s="7"/>
    </row>
    <row r="66" spans="4:11" ht="12.75">
      <c r="D66" s="7"/>
      <c r="E66" s="7"/>
      <c r="F66" s="7"/>
      <c r="G66" s="7"/>
      <c r="H66" s="7"/>
      <c r="I66" s="7"/>
      <c r="J66" s="7"/>
      <c r="K66" s="7"/>
    </row>
    <row r="67" spans="4:11" ht="12.75">
      <c r="D67" s="7"/>
      <c r="E67" s="7"/>
      <c r="F67" s="7"/>
      <c r="G67" s="7"/>
      <c r="H67" s="7"/>
      <c r="I67" s="7"/>
      <c r="J67" s="7"/>
      <c r="K67" s="7"/>
    </row>
    <row r="68" spans="4:11" ht="12.75">
      <c r="D68" s="7"/>
      <c r="E68" s="7"/>
      <c r="F68" s="7"/>
      <c r="G68" s="7"/>
      <c r="H68" s="7"/>
      <c r="I68" s="7"/>
      <c r="J68" s="7"/>
      <c r="K68" s="7"/>
    </row>
    <row r="69" spans="4:11" ht="12.75">
      <c r="D69" s="7"/>
      <c r="E69" s="7"/>
      <c r="F69" s="7"/>
      <c r="G69" s="7"/>
      <c r="H69" s="7"/>
      <c r="I69" s="7"/>
      <c r="J69" s="7"/>
      <c r="K69" s="7"/>
    </row>
    <row r="70" spans="4:11" ht="12.75">
      <c r="D70" s="7"/>
      <c r="E70" s="7"/>
      <c r="F70" s="7"/>
      <c r="G70" s="7"/>
      <c r="H70" s="7"/>
      <c r="I70" s="7"/>
      <c r="J70" s="7"/>
      <c r="K70" s="7"/>
    </row>
    <row r="71" spans="4:11" ht="12.75">
      <c r="D71" s="7"/>
      <c r="E71" s="7"/>
      <c r="F71" s="7"/>
      <c r="G71" s="7"/>
      <c r="H71" s="7"/>
      <c r="I71" s="7"/>
      <c r="J71" s="7"/>
      <c r="K71" s="7"/>
    </row>
    <row r="72" spans="4:11" ht="12.75">
      <c r="D72" s="7"/>
      <c r="E72" s="7"/>
      <c r="F72" s="7"/>
      <c r="G72" s="7"/>
      <c r="H72" s="7"/>
      <c r="I72" s="7"/>
      <c r="J72" s="7"/>
      <c r="K72" s="7"/>
    </row>
    <row r="73" spans="4:11" ht="12.75">
      <c r="D73" s="7"/>
      <c r="E73" s="7"/>
      <c r="F73" s="7"/>
      <c r="G73" s="7"/>
      <c r="H73" s="7"/>
      <c r="I73" s="7"/>
      <c r="J73" s="7"/>
      <c r="K73" s="7"/>
    </row>
    <row r="74" spans="4:11" ht="12.75">
      <c r="D74" s="7"/>
      <c r="E74" s="7"/>
      <c r="F74" s="7"/>
      <c r="G74" s="7"/>
      <c r="H74" s="7"/>
      <c r="I74" s="7"/>
      <c r="J74" s="7"/>
      <c r="K74" s="7"/>
    </row>
    <row r="75" spans="4:11" ht="12.75">
      <c r="D75" s="7"/>
      <c r="E75" s="7"/>
      <c r="F75" s="7"/>
      <c r="G75" s="7"/>
      <c r="H75" s="7"/>
      <c r="I75" s="7"/>
      <c r="J75" s="7"/>
      <c r="K75" s="7"/>
    </row>
    <row r="76" spans="4:11" ht="12.75">
      <c r="D76" s="7"/>
      <c r="E76" s="7"/>
      <c r="F76" s="7"/>
      <c r="G76" s="7"/>
      <c r="H76" s="7"/>
      <c r="I76" s="7"/>
      <c r="J76" s="7"/>
      <c r="K76" s="7"/>
    </row>
    <row r="77" spans="4:11" ht="12.75">
      <c r="D77" s="7"/>
      <c r="E77" s="7"/>
      <c r="F77" s="7"/>
      <c r="G77" s="7"/>
      <c r="H77" s="7"/>
      <c r="I77" s="7"/>
      <c r="J77" s="7"/>
      <c r="K77" s="7"/>
    </row>
    <row r="78" spans="4:11" ht="12.75">
      <c r="D78" s="7"/>
      <c r="E78" s="7"/>
      <c r="F78" s="7"/>
      <c r="G78" s="7"/>
      <c r="H78" s="7"/>
      <c r="I78" s="7"/>
      <c r="J78" s="7"/>
      <c r="K78" s="7"/>
    </row>
    <row r="79" spans="4:11" ht="12.75">
      <c r="D79" s="7"/>
      <c r="E79" s="7"/>
      <c r="F79" s="7"/>
      <c r="G79" s="7"/>
      <c r="H79" s="7"/>
      <c r="I79" s="7"/>
      <c r="J79" s="7"/>
      <c r="K79" s="7"/>
    </row>
    <row r="80" spans="4:11" ht="12.75">
      <c r="D80" s="7"/>
      <c r="E80" s="7"/>
      <c r="F80" s="7"/>
      <c r="G80" s="7"/>
      <c r="H80" s="7"/>
      <c r="I80" s="7"/>
      <c r="J80" s="7"/>
      <c r="K80" s="7"/>
    </row>
    <row r="81" spans="4:11" ht="12.75">
      <c r="D81" s="7"/>
      <c r="E81" s="7"/>
      <c r="F81" s="7"/>
      <c r="G81" s="7"/>
      <c r="H81" s="7"/>
      <c r="I81" s="7"/>
      <c r="J81" s="7"/>
      <c r="K81" s="7"/>
    </row>
    <row r="82" spans="4:11" ht="12.75">
      <c r="D82" s="7"/>
      <c r="E82" s="7"/>
      <c r="F82" s="7"/>
      <c r="G82" s="7"/>
      <c r="H82" s="7"/>
      <c r="I82" s="7"/>
      <c r="J82" s="7"/>
      <c r="K82" s="7"/>
    </row>
    <row r="83" spans="4:11" ht="12.75">
      <c r="D83" s="7"/>
      <c r="E83" s="7"/>
      <c r="F83" s="7"/>
      <c r="G83" s="7"/>
      <c r="H83" s="7"/>
      <c r="I83" s="7"/>
      <c r="J83" s="7"/>
      <c r="K83" s="7"/>
    </row>
    <row r="84" spans="4:11" ht="12.75">
      <c r="D84" s="7"/>
      <c r="E84" s="7"/>
      <c r="F84" s="7"/>
      <c r="G84" s="7"/>
      <c r="H84" s="7"/>
      <c r="I84" s="7"/>
      <c r="J84" s="7"/>
      <c r="K84" s="7"/>
    </row>
    <row r="85" spans="4:11" ht="12.75">
      <c r="D85" s="7"/>
      <c r="E85" s="7"/>
      <c r="F85" s="7"/>
      <c r="G85" s="7"/>
      <c r="H85" s="7"/>
      <c r="I85" s="7"/>
      <c r="J85" s="7"/>
      <c r="K85" s="7"/>
    </row>
    <row r="86" spans="4:11" ht="12.75">
      <c r="D86" s="7"/>
      <c r="E86" s="7"/>
      <c r="F86" s="7"/>
      <c r="G86" s="7"/>
      <c r="H86" s="7"/>
      <c r="I86" s="7"/>
      <c r="J86" s="7"/>
      <c r="K86" s="7"/>
    </row>
    <row r="87" spans="4:11" ht="12.75">
      <c r="D87" s="7"/>
      <c r="E87" s="7"/>
      <c r="F87" s="7"/>
      <c r="G87" s="7"/>
      <c r="H87" s="7"/>
      <c r="I87" s="7"/>
      <c r="J87" s="7"/>
      <c r="K87" s="7"/>
    </row>
    <row r="88" spans="4:11" ht="12.75">
      <c r="D88" s="7"/>
      <c r="E88" s="7"/>
      <c r="F88" s="7"/>
      <c r="G88" s="7"/>
      <c r="H88" s="7"/>
      <c r="I88" s="7"/>
      <c r="J88" s="7"/>
      <c r="K88" s="7"/>
    </row>
    <row r="89" spans="4:11" ht="12.75">
      <c r="D89" s="7"/>
      <c r="E89" s="7"/>
      <c r="F89" s="7"/>
      <c r="G89" s="7"/>
      <c r="H89" s="7"/>
      <c r="I89" s="7"/>
      <c r="J89" s="7"/>
      <c r="K89" s="7"/>
    </row>
    <row r="90" spans="4:11" ht="12.75">
      <c r="D90" s="7"/>
      <c r="E90" s="7"/>
      <c r="F90" s="7"/>
      <c r="G90" s="7"/>
      <c r="H90" s="7"/>
      <c r="I90" s="7"/>
      <c r="J90" s="7"/>
      <c r="K90" s="7"/>
    </row>
    <row r="91" spans="4:11" ht="12.75">
      <c r="D91" s="7"/>
      <c r="E91" s="7"/>
      <c r="F91" s="7"/>
      <c r="G91" s="7"/>
      <c r="H91" s="7"/>
      <c r="I91" s="7"/>
      <c r="J91" s="7"/>
      <c r="K91" s="7"/>
    </row>
    <row r="92" spans="4:11" ht="12.75">
      <c r="D92" s="7"/>
      <c r="E92" s="7"/>
      <c r="F92" s="7"/>
      <c r="G92" s="7"/>
      <c r="H92" s="7"/>
      <c r="I92" s="7"/>
      <c r="J92" s="7"/>
      <c r="K92" s="7"/>
    </row>
    <row r="93" spans="4:11" ht="12.75">
      <c r="D93" s="7"/>
      <c r="E93" s="7"/>
      <c r="F93" s="7"/>
      <c r="G93" s="7"/>
      <c r="H93" s="7"/>
      <c r="I93" s="7"/>
      <c r="J93" s="7"/>
      <c r="K93" s="7"/>
    </row>
    <row r="94" spans="4:11" ht="12.75">
      <c r="D94" s="7"/>
      <c r="E94" s="7"/>
      <c r="F94" s="7"/>
      <c r="G94" s="7"/>
      <c r="H94" s="7"/>
      <c r="I94" s="7"/>
      <c r="J94" s="7"/>
      <c r="K94" s="7"/>
    </row>
    <row r="95" spans="4:11" ht="12.75">
      <c r="D95" s="7"/>
      <c r="E95" s="7"/>
      <c r="F95" s="7"/>
      <c r="G95" s="7"/>
      <c r="H95" s="7"/>
      <c r="I95" s="7"/>
      <c r="J95" s="7"/>
      <c r="K95" s="7"/>
    </row>
    <row r="96" spans="4:11" ht="12.75">
      <c r="D96" s="7"/>
      <c r="E96" s="7"/>
      <c r="F96" s="7"/>
      <c r="G96" s="7"/>
      <c r="H96" s="7"/>
      <c r="I96" s="7"/>
      <c r="J96" s="7"/>
      <c r="K96" s="7"/>
    </row>
    <row r="97" spans="4:11" ht="12.75">
      <c r="D97" s="7"/>
      <c r="E97" s="7"/>
      <c r="F97" s="7"/>
      <c r="G97" s="7"/>
      <c r="H97" s="7"/>
      <c r="I97" s="7"/>
      <c r="J97" s="7"/>
      <c r="K97" s="7"/>
    </row>
    <row r="98" spans="4:11" ht="12.75">
      <c r="D98" s="7"/>
      <c r="E98" s="7"/>
      <c r="F98" s="7"/>
      <c r="G98" s="7"/>
      <c r="H98" s="7"/>
      <c r="I98" s="7"/>
      <c r="J98" s="7"/>
      <c r="K98" s="7"/>
    </row>
    <row r="99" spans="4:11" ht="12.75">
      <c r="D99" s="7"/>
      <c r="E99" s="7"/>
      <c r="F99" s="7"/>
      <c r="G99" s="7"/>
      <c r="H99" s="7"/>
      <c r="I99" s="7"/>
      <c r="J99" s="7"/>
      <c r="K99" s="7"/>
    </row>
    <row r="100" spans="4:11" ht="12.75">
      <c r="D100" s="7"/>
      <c r="E100" s="7"/>
      <c r="F100" s="7"/>
      <c r="G100" s="7"/>
      <c r="H100" s="7"/>
      <c r="I100" s="7"/>
      <c r="J100" s="7"/>
      <c r="K100" s="7"/>
    </row>
    <row r="101" spans="4:11" ht="12.75">
      <c r="D101" s="7"/>
      <c r="E101" s="7"/>
      <c r="F101" s="7"/>
      <c r="G101" s="7"/>
      <c r="H101" s="7"/>
      <c r="I101" s="7"/>
      <c r="J101" s="7"/>
      <c r="K101" s="7"/>
    </row>
    <row r="102" spans="4:11" ht="12.75">
      <c r="D102" s="7"/>
      <c r="E102" s="7"/>
      <c r="F102" s="7"/>
      <c r="G102" s="7"/>
      <c r="H102" s="7"/>
      <c r="I102" s="7"/>
      <c r="J102" s="7"/>
      <c r="K102" s="7"/>
    </row>
    <row r="103" spans="4:11" ht="12.75">
      <c r="D103" s="7"/>
      <c r="E103" s="7"/>
      <c r="F103" s="7"/>
      <c r="G103" s="7"/>
      <c r="H103" s="7"/>
      <c r="I103" s="7"/>
      <c r="J103" s="7"/>
      <c r="K103" s="7"/>
    </row>
    <row r="104" spans="4:11" ht="12.75">
      <c r="D104" s="7"/>
      <c r="E104" s="7"/>
      <c r="F104" s="7"/>
      <c r="G104" s="7"/>
      <c r="H104" s="7"/>
      <c r="I104" s="7"/>
      <c r="J104" s="7"/>
      <c r="K104" s="7"/>
    </row>
    <row r="105" spans="4:11" ht="12.75">
      <c r="D105" s="7"/>
      <c r="E105" s="7"/>
      <c r="F105" s="7"/>
      <c r="G105" s="7"/>
      <c r="H105" s="7"/>
      <c r="I105" s="7"/>
      <c r="J105" s="7"/>
      <c r="K105" s="7"/>
    </row>
    <row r="106" spans="4:11" ht="12.75">
      <c r="D106" s="7"/>
      <c r="E106" s="7"/>
      <c r="F106" s="7"/>
      <c r="G106" s="7"/>
      <c r="H106" s="7"/>
      <c r="I106" s="7"/>
      <c r="J106" s="7"/>
      <c r="K106" s="7"/>
    </row>
    <row r="107" spans="4:11" ht="12.75">
      <c r="D107" s="7"/>
      <c r="E107" s="7"/>
      <c r="F107" s="7"/>
      <c r="G107" s="7"/>
      <c r="H107" s="7"/>
      <c r="I107" s="7"/>
      <c r="J107" s="7"/>
      <c r="K107" s="7"/>
    </row>
    <row r="108" spans="4:11" ht="12.75">
      <c r="D108" s="7"/>
      <c r="E108" s="7"/>
      <c r="F108" s="7"/>
      <c r="G108" s="7"/>
      <c r="H108" s="7"/>
      <c r="I108" s="7"/>
      <c r="J108" s="7"/>
      <c r="K108" s="7"/>
    </row>
    <row r="109" spans="4:11" ht="12.75">
      <c r="D109" s="7"/>
      <c r="E109" s="7"/>
      <c r="F109" s="7"/>
      <c r="G109" s="7"/>
      <c r="H109" s="7"/>
      <c r="I109" s="7"/>
      <c r="J109" s="7"/>
      <c r="K109" s="7"/>
    </row>
    <row r="110" spans="4:11" ht="12.75">
      <c r="D110" s="7"/>
      <c r="E110" s="7"/>
      <c r="F110" s="7"/>
      <c r="G110" s="7"/>
      <c r="H110" s="7"/>
      <c r="I110" s="7"/>
      <c r="J110" s="7"/>
      <c r="K110" s="7"/>
    </row>
    <row r="111" spans="4:11" ht="12.75">
      <c r="D111" s="7"/>
      <c r="E111" s="7"/>
      <c r="F111" s="7"/>
      <c r="G111" s="7"/>
      <c r="H111" s="7"/>
      <c r="I111" s="7"/>
      <c r="J111" s="7"/>
      <c r="K111" s="7"/>
    </row>
    <row r="112" spans="4:11" ht="12.75">
      <c r="D112" s="7"/>
      <c r="E112" s="7"/>
      <c r="F112" s="7"/>
      <c r="G112" s="7"/>
      <c r="H112" s="7"/>
      <c r="I112" s="7"/>
      <c r="J112" s="7"/>
      <c r="K112" s="7"/>
    </row>
    <row r="113" spans="4:11" ht="12.75">
      <c r="D113" s="7"/>
      <c r="E113" s="7"/>
      <c r="F113" s="7"/>
      <c r="G113" s="7"/>
      <c r="H113" s="7"/>
      <c r="I113" s="7"/>
      <c r="J113" s="7"/>
      <c r="K113" s="7"/>
    </row>
    <row r="114" spans="4:11" ht="12.75">
      <c r="D114" s="7"/>
      <c r="E114" s="7"/>
      <c r="F114" s="7"/>
      <c r="G114" s="7"/>
      <c r="H114" s="7"/>
      <c r="I114" s="7"/>
      <c r="J114" s="7"/>
      <c r="K114" s="7"/>
    </row>
    <row r="115" spans="4:11" ht="12.75">
      <c r="D115" s="7"/>
      <c r="E115" s="7"/>
      <c r="F115" s="7"/>
      <c r="G115" s="7"/>
      <c r="H115" s="7"/>
      <c r="I115" s="7"/>
      <c r="J115" s="7"/>
      <c r="K115" s="7"/>
    </row>
    <row r="116" spans="4:11" ht="12.75">
      <c r="D116" s="7"/>
      <c r="E116" s="7"/>
      <c r="F116" s="7"/>
      <c r="G116" s="7"/>
      <c r="H116" s="7"/>
      <c r="I116" s="7"/>
      <c r="J116" s="7"/>
      <c r="K116" s="7"/>
    </row>
    <row r="117" spans="4:11" ht="12.75">
      <c r="D117" s="7"/>
      <c r="E117" s="7"/>
      <c r="F117" s="7"/>
      <c r="G117" s="7"/>
      <c r="H117" s="7"/>
      <c r="I117" s="7"/>
      <c r="J117" s="7"/>
      <c r="K117" s="7"/>
    </row>
    <row r="118" spans="4:11" ht="12.75">
      <c r="D118" s="7"/>
      <c r="E118" s="7"/>
      <c r="F118" s="7"/>
      <c r="G118" s="7"/>
      <c r="H118" s="7"/>
      <c r="I118" s="7"/>
      <c r="J118" s="7"/>
      <c r="K118" s="7"/>
    </row>
    <row r="119" spans="4:11" ht="12.75">
      <c r="D119" s="7"/>
      <c r="E119" s="7"/>
      <c r="F119" s="7"/>
      <c r="G119" s="7"/>
      <c r="H119" s="7"/>
      <c r="I119" s="7"/>
      <c r="J119" s="7"/>
      <c r="K119" s="7"/>
    </row>
    <row r="120" spans="4:11" ht="12.75">
      <c r="D120" s="7"/>
      <c r="E120" s="7"/>
      <c r="F120" s="7"/>
      <c r="G120" s="7"/>
      <c r="H120" s="7"/>
      <c r="I120" s="7"/>
      <c r="J120" s="7"/>
      <c r="K120" s="7"/>
    </row>
    <row r="121" spans="4:11" ht="12.75">
      <c r="D121" s="7"/>
      <c r="E121" s="7"/>
      <c r="F121" s="7"/>
      <c r="G121" s="7"/>
      <c r="H121" s="7"/>
      <c r="I121" s="7"/>
      <c r="J121" s="7"/>
      <c r="K121" s="7"/>
    </row>
    <row r="122" spans="4:11" ht="12.75">
      <c r="D122" s="7"/>
      <c r="E122" s="7"/>
      <c r="F122" s="7"/>
      <c r="G122" s="7"/>
      <c r="H122" s="7"/>
      <c r="I122" s="7"/>
      <c r="J122" s="7"/>
      <c r="K122" s="7"/>
    </row>
    <row r="123" spans="4:11" ht="12.75">
      <c r="D123" s="7"/>
      <c r="E123" s="7"/>
      <c r="F123" s="7"/>
      <c r="G123" s="7"/>
      <c r="H123" s="7"/>
      <c r="I123" s="7"/>
      <c r="J123" s="7"/>
      <c r="K123" s="7"/>
    </row>
    <row r="124" spans="4:11" ht="12.75">
      <c r="D124" s="7"/>
      <c r="E124" s="7"/>
      <c r="F124" s="7"/>
      <c r="G124" s="7"/>
      <c r="H124" s="7"/>
      <c r="I124" s="7"/>
      <c r="J124" s="7"/>
      <c r="K124" s="7"/>
    </row>
    <row r="125" spans="4:11" ht="12.75">
      <c r="D125" s="7"/>
      <c r="E125" s="7"/>
      <c r="F125" s="7"/>
      <c r="G125" s="7"/>
      <c r="H125" s="7"/>
      <c r="I125" s="7"/>
      <c r="J125" s="7"/>
      <c r="K125" s="7"/>
    </row>
    <row r="126" spans="4:11" ht="12.75">
      <c r="D126" s="7"/>
      <c r="E126" s="7"/>
      <c r="F126" s="7"/>
      <c r="G126" s="7"/>
      <c r="H126" s="7"/>
      <c r="I126" s="7"/>
      <c r="J126" s="7"/>
      <c r="K126" s="7"/>
    </row>
    <row r="127" spans="4:11" ht="12.75">
      <c r="D127" s="7"/>
      <c r="E127" s="7"/>
      <c r="F127" s="7"/>
      <c r="G127" s="7"/>
      <c r="H127" s="7"/>
      <c r="I127" s="7"/>
      <c r="J127" s="7"/>
      <c r="K127" s="7"/>
    </row>
    <row r="128" spans="4:11" ht="12.75">
      <c r="D128" s="7"/>
      <c r="E128" s="7"/>
      <c r="F128" s="7"/>
      <c r="G128" s="7"/>
      <c r="H128" s="7"/>
      <c r="I128" s="7"/>
      <c r="J128" s="7"/>
      <c r="K128" s="7"/>
    </row>
    <row r="129" spans="4:11" ht="12.75">
      <c r="D129" s="7"/>
      <c r="E129" s="7"/>
      <c r="F129" s="7"/>
      <c r="G129" s="7"/>
      <c r="H129" s="7"/>
      <c r="I129" s="7"/>
      <c r="J129" s="7"/>
      <c r="K129" s="7"/>
    </row>
    <row r="130" spans="4:11" ht="12.75">
      <c r="D130" s="7"/>
      <c r="E130" s="7"/>
      <c r="F130" s="7"/>
      <c r="G130" s="7"/>
      <c r="H130" s="7"/>
      <c r="I130" s="7"/>
      <c r="J130" s="7"/>
      <c r="K130" s="7"/>
    </row>
    <row r="131" spans="4:11" ht="12.75">
      <c r="D131" s="7"/>
      <c r="E131" s="7"/>
      <c r="F131" s="7"/>
      <c r="G131" s="7"/>
      <c r="H131" s="7"/>
      <c r="I131" s="7"/>
      <c r="J131" s="7"/>
      <c r="K131" s="7"/>
    </row>
    <row r="132" spans="4:11" ht="12.75">
      <c r="D132" s="7"/>
      <c r="E132" s="7"/>
      <c r="F132" s="7"/>
      <c r="G132" s="7"/>
      <c r="H132" s="7"/>
      <c r="I132" s="7"/>
      <c r="J132" s="7"/>
      <c r="K132" s="7"/>
    </row>
    <row r="133" spans="4:11" ht="12.75">
      <c r="D133" s="7"/>
      <c r="E133" s="7"/>
      <c r="F133" s="7"/>
      <c r="G133" s="7"/>
      <c r="H133" s="7"/>
      <c r="I133" s="7"/>
      <c r="J133" s="7"/>
      <c r="K133" s="7"/>
    </row>
    <row r="134" spans="4:11" ht="12.75">
      <c r="D134" s="7"/>
      <c r="E134" s="7"/>
      <c r="F134" s="7"/>
      <c r="G134" s="7"/>
      <c r="H134" s="7"/>
      <c r="I134" s="7"/>
      <c r="J134" s="7"/>
      <c r="K134" s="7"/>
    </row>
    <row r="135" spans="4:11" ht="12.75">
      <c r="D135" s="7"/>
      <c r="E135" s="7"/>
      <c r="F135" s="7"/>
      <c r="G135" s="7"/>
      <c r="H135" s="7"/>
      <c r="I135" s="7"/>
      <c r="J135" s="7"/>
      <c r="K135" s="7"/>
    </row>
    <row r="136" spans="4:11" ht="12.75">
      <c r="D136" s="7"/>
      <c r="E136" s="7"/>
      <c r="F136" s="7"/>
      <c r="G136" s="7"/>
      <c r="H136" s="7"/>
      <c r="I136" s="7"/>
      <c r="J136" s="7"/>
      <c r="K136" s="7"/>
    </row>
    <row r="137" spans="4:11" ht="12.75">
      <c r="D137" s="7"/>
      <c r="E137" s="7"/>
      <c r="F137" s="7"/>
      <c r="G137" s="7"/>
      <c r="H137" s="7"/>
      <c r="I137" s="7"/>
      <c r="J137" s="7"/>
      <c r="K137" s="7"/>
    </row>
    <row r="138" spans="4:11" ht="12.75">
      <c r="D138" s="7"/>
      <c r="E138" s="7"/>
      <c r="F138" s="7"/>
      <c r="G138" s="7"/>
      <c r="H138" s="7"/>
      <c r="I138" s="7"/>
      <c r="J138" s="7"/>
      <c r="K138" s="7"/>
    </row>
    <row r="139" spans="4:11" ht="12.75">
      <c r="D139" s="7"/>
      <c r="E139" s="7"/>
      <c r="F139" s="7"/>
      <c r="G139" s="7"/>
      <c r="H139" s="7"/>
      <c r="I139" s="7"/>
      <c r="J139" s="7"/>
      <c r="K139" s="7"/>
    </row>
    <row r="140" spans="4:11" ht="12.75">
      <c r="D140" s="7"/>
      <c r="E140" s="7"/>
      <c r="F140" s="7"/>
      <c r="G140" s="7"/>
      <c r="H140" s="7"/>
      <c r="I140" s="7"/>
      <c r="J140" s="7"/>
      <c r="K140" s="7"/>
    </row>
    <row r="141" spans="4:11" ht="12.75">
      <c r="D141" s="7"/>
      <c r="E141" s="7"/>
      <c r="F141" s="7"/>
      <c r="G141" s="7"/>
      <c r="H141" s="7"/>
      <c r="I141" s="7"/>
      <c r="J141" s="7"/>
      <c r="K141" s="7"/>
    </row>
    <row r="142" spans="4:11" ht="12.75">
      <c r="D142" s="7"/>
      <c r="E142" s="7"/>
      <c r="F142" s="7"/>
      <c r="G142" s="7"/>
      <c r="H142" s="7"/>
      <c r="I142" s="7"/>
      <c r="J142" s="7"/>
      <c r="K142" s="7"/>
    </row>
    <row r="143" spans="4:11" ht="12.75">
      <c r="D143" s="7"/>
      <c r="E143" s="7"/>
      <c r="F143" s="7"/>
      <c r="G143" s="7"/>
      <c r="H143" s="7"/>
      <c r="I143" s="7"/>
      <c r="J143" s="7"/>
      <c r="K143" s="7"/>
    </row>
    <row r="144" spans="4:11" ht="12.75">
      <c r="D144" s="7"/>
      <c r="E144" s="7"/>
      <c r="F144" s="7"/>
      <c r="G144" s="7"/>
      <c r="H144" s="7"/>
      <c r="I144" s="7"/>
      <c r="J144" s="7"/>
      <c r="K144" s="7"/>
    </row>
    <row r="145" spans="4:11" ht="12.75">
      <c r="D145" s="7"/>
      <c r="E145" s="7"/>
      <c r="F145" s="7"/>
      <c r="G145" s="7"/>
      <c r="H145" s="7"/>
      <c r="I145" s="7"/>
      <c r="J145" s="7"/>
      <c r="K145" s="7"/>
    </row>
    <row r="146" spans="4:11" ht="12.75">
      <c r="D146" s="7"/>
      <c r="E146" s="7"/>
      <c r="F146" s="7"/>
      <c r="G146" s="7"/>
      <c r="H146" s="7"/>
      <c r="I146" s="7"/>
      <c r="J146" s="7"/>
      <c r="K146" s="7"/>
    </row>
    <row r="147" spans="4:11" ht="12.75">
      <c r="D147" s="7"/>
      <c r="E147" s="7"/>
      <c r="F147" s="7"/>
      <c r="G147" s="7"/>
      <c r="H147" s="7"/>
      <c r="I147" s="7"/>
      <c r="J147" s="7"/>
      <c r="K147" s="7"/>
    </row>
    <row r="148" spans="4:11" ht="12.75">
      <c r="D148" s="7"/>
      <c r="E148" s="7"/>
      <c r="F148" s="7"/>
      <c r="G148" s="7"/>
      <c r="H148" s="7"/>
      <c r="I148" s="7"/>
      <c r="J148" s="7"/>
      <c r="K148" s="7"/>
    </row>
    <row r="149" spans="4:11" ht="12.75">
      <c r="D149" s="7"/>
      <c r="E149" s="7"/>
      <c r="F149" s="7"/>
      <c r="G149" s="7"/>
      <c r="H149" s="7"/>
      <c r="I149" s="7"/>
      <c r="J149" s="7"/>
      <c r="K149" s="7"/>
    </row>
    <row r="150" spans="4:11" ht="12.75">
      <c r="D150" s="7"/>
      <c r="E150" s="7"/>
      <c r="F150" s="7"/>
      <c r="G150" s="7"/>
      <c r="H150" s="7"/>
      <c r="I150" s="7"/>
      <c r="J150" s="7"/>
      <c r="K150" s="7"/>
    </row>
    <row r="151" spans="4:11" ht="12.75">
      <c r="D151" s="7"/>
      <c r="E151" s="7"/>
      <c r="F151" s="7"/>
      <c r="G151" s="7"/>
      <c r="H151" s="7"/>
      <c r="I151" s="7"/>
      <c r="J151" s="7"/>
      <c r="K151" s="7"/>
    </row>
    <row r="152" spans="4:11" ht="12.75">
      <c r="D152" s="7"/>
      <c r="E152" s="7"/>
      <c r="F152" s="7"/>
      <c r="G152" s="7"/>
      <c r="H152" s="7"/>
      <c r="I152" s="7"/>
      <c r="J152" s="7"/>
      <c r="K152" s="7"/>
    </row>
    <row r="153" spans="4:11" ht="12.75">
      <c r="D153" s="7"/>
      <c r="E153" s="7"/>
      <c r="F153" s="7"/>
      <c r="G153" s="7"/>
      <c r="H153" s="7"/>
      <c r="I153" s="7"/>
      <c r="J153" s="7"/>
      <c r="K153" s="7"/>
    </row>
    <row r="154" spans="4:11" ht="12.75">
      <c r="D154" s="7"/>
      <c r="E154" s="7"/>
      <c r="F154" s="7"/>
      <c r="G154" s="7"/>
      <c r="H154" s="7"/>
      <c r="I154" s="7"/>
      <c r="J154" s="7"/>
      <c r="K154" s="7"/>
    </row>
    <row r="155" spans="4:11" ht="12.75">
      <c r="D155" s="7"/>
      <c r="E155" s="7"/>
      <c r="F155" s="7"/>
      <c r="G155" s="7"/>
      <c r="H155" s="7"/>
      <c r="I155" s="7"/>
      <c r="J155" s="7"/>
      <c r="K155" s="7"/>
    </row>
    <row r="156" spans="4:11" ht="12.75">
      <c r="D156" s="7"/>
      <c r="E156" s="7"/>
      <c r="F156" s="7"/>
      <c r="G156" s="7"/>
      <c r="H156" s="7"/>
      <c r="I156" s="7"/>
      <c r="J156" s="7"/>
      <c r="K156" s="7"/>
    </row>
    <row r="157" spans="4:11" ht="12.75">
      <c r="D157" s="7"/>
      <c r="E157" s="7"/>
      <c r="F157" s="7"/>
      <c r="G157" s="7"/>
      <c r="H157" s="7"/>
      <c r="I157" s="7"/>
      <c r="J157" s="7"/>
      <c r="K157" s="7"/>
    </row>
    <row r="158" spans="4:11" ht="12.75">
      <c r="D158" s="7"/>
      <c r="E158" s="7"/>
      <c r="F158" s="7"/>
      <c r="G158" s="7"/>
      <c r="H158" s="7"/>
      <c r="I158" s="7"/>
      <c r="J158" s="7"/>
      <c r="K158" s="7"/>
    </row>
    <row r="159" spans="4:11" ht="12.75">
      <c r="D159" s="7"/>
      <c r="E159" s="7"/>
      <c r="F159" s="7"/>
      <c r="G159" s="7"/>
      <c r="H159" s="7"/>
      <c r="I159" s="7"/>
      <c r="J159" s="7"/>
      <c r="K159" s="7"/>
    </row>
    <row r="160" spans="4:11" ht="12.75">
      <c r="D160" s="7"/>
      <c r="E160" s="7"/>
      <c r="F160" s="7"/>
      <c r="G160" s="7"/>
      <c r="H160" s="7"/>
      <c r="I160" s="7"/>
      <c r="J160" s="7"/>
      <c r="K160" s="7"/>
    </row>
    <row r="161" spans="4:11" ht="12.75">
      <c r="D161" s="7"/>
      <c r="E161" s="7"/>
      <c r="F161" s="7"/>
      <c r="G161" s="7"/>
      <c r="H161" s="7"/>
      <c r="I161" s="7"/>
      <c r="J161" s="7"/>
      <c r="K161" s="7"/>
    </row>
    <row r="162" spans="4:11" ht="12.75">
      <c r="D162" s="7"/>
      <c r="E162" s="7"/>
      <c r="F162" s="7"/>
      <c r="G162" s="7"/>
      <c r="H162" s="7"/>
      <c r="I162" s="7"/>
      <c r="J162" s="7"/>
      <c r="K162" s="7"/>
    </row>
    <row r="163" spans="4:11" ht="12.75">
      <c r="D163" s="7"/>
      <c r="E163" s="7"/>
      <c r="F163" s="7"/>
      <c r="G163" s="7"/>
      <c r="H163" s="7"/>
      <c r="I163" s="7"/>
      <c r="J163" s="7"/>
      <c r="K163" s="7"/>
    </row>
    <row r="164" spans="4:11" ht="12.75">
      <c r="D164" s="7"/>
      <c r="E164" s="7"/>
      <c r="F164" s="7"/>
      <c r="G164" s="7"/>
      <c r="H164" s="7"/>
      <c r="I164" s="7"/>
      <c r="J164" s="7"/>
      <c r="K164" s="7"/>
    </row>
    <row r="165" spans="4:11" ht="12.75">
      <c r="D165" s="7"/>
      <c r="E165" s="7"/>
      <c r="F165" s="7"/>
      <c r="G165" s="7"/>
      <c r="H165" s="7"/>
      <c r="I165" s="7"/>
      <c r="J165" s="7"/>
      <c r="K165" s="7"/>
    </row>
    <row r="166" spans="4:11" ht="12.75">
      <c r="D166" s="7"/>
      <c r="E166" s="7"/>
      <c r="F166" s="7"/>
      <c r="G166" s="7"/>
      <c r="H166" s="7"/>
      <c r="I166" s="7"/>
      <c r="J166" s="7"/>
      <c r="K166" s="7"/>
    </row>
    <row r="167" spans="4:11" ht="12.75">
      <c r="D167" s="7"/>
      <c r="E167" s="7"/>
      <c r="F167" s="7"/>
      <c r="G167" s="7"/>
      <c r="H167" s="7"/>
      <c r="I167" s="7"/>
      <c r="J167" s="7"/>
      <c r="K167" s="7"/>
    </row>
    <row r="168" spans="4:11" ht="12.75">
      <c r="D168" s="7"/>
      <c r="E168" s="7"/>
      <c r="F168" s="7"/>
      <c r="G168" s="7"/>
      <c r="H168" s="7"/>
      <c r="I168" s="7"/>
      <c r="J168" s="7"/>
      <c r="K168" s="7"/>
    </row>
    <row r="169" spans="4:11" ht="12.75">
      <c r="D169" s="7"/>
      <c r="E169" s="7"/>
      <c r="F169" s="7"/>
      <c r="G169" s="7"/>
      <c r="H169" s="7"/>
      <c r="I169" s="7"/>
      <c r="J169" s="7"/>
      <c r="K169" s="7"/>
    </row>
    <row r="170" spans="4:11" ht="12.75">
      <c r="D170" s="7"/>
      <c r="E170" s="7"/>
      <c r="F170" s="7"/>
      <c r="G170" s="7"/>
      <c r="H170" s="7"/>
      <c r="I170" s="7"/>
      <c r="J170" s="7"/>
      <c r="K170" s="7"/>
    </row>
    <row r="171" spans="4:11" ht="12.75">
      <c r="D171" s="7"/>
      <c r="E171" s="7"/>
      <c r="F171" s="7"/>
      <c r="G171" s="7"/>
      <c r="H171" s="7"/>
      <c r="I171" s="7"/>
      <c r="J171" s="7"/>
      <c r="K171" s="7"/>
    </row>
    <row r="172" spans="4:11" ht="12.75">
      <c r="D172" s="7"/>
      <c r="E172" s="7"/>
      <c r="F172" s="7"/>
      <c r="G172" s="7"/>
      <c r="H172" s="7"/>
      <c r="I172" s="7"/>
      <c r="J172" s="7"/>
      <c r="K172" s="7"/>
    </row>
    <row r="173" spans="4:11" ht="12.75">
      <c r="D173" s="7"/>
      <c r="E173" s="7"/>
      <c r="F173" s="7"/>
      <c r="G173" s="7"/>
      <c r="H173" s="7"/>
      <c r="I173" s="7"/>
      <c r="J173" s="7"/>
      <c r="K173" s="7"/>
    </row>
    <row r="174" spans="4:11" ht="12.75">
      <c r="D174" s="7"/>
      <c r="E174" s="7"/>
      <c r="F174" s="7"/>
      <c r="G174" s="7"/>
      <c r="H174" s="7"/>
      <c r="I174" s="7"/>
      <c r="J174" s="7"/>
      <c r="K174" s="7"/>
    </row>
    <row r="175" spans="4:11" ht="12.75">
      <c r="D175" s="7"/>
      <c r="E175" s="7"/>
      <c r="F175" s="7"/>
      <c r="G175" s="7"/>
      <c r="H175" s="7"/>
      <c r="I175" s="7"/>
      <c r="J175" s="7"/>
      <c r="K175" s="7"/>
    </row>
    <row r="176" spans="4:11" ht="12.75">
      <c r="D176" s="7"/>
      <c r="E176" s="7"/>
      <c r="F176" s="7"/>
      <c r="G176" s="7"/>
      <c r="H176" s="7"/>
      <c r="I176" s="7"/>
      <c r="J176" s="7"/>
      <c r="K176" s="7"/>
    </row>
    <row r="177" spans="4:11" ht="12.75">
      <c r="D177" s="7"/>
      <c r="E177" s="7"/>
      <c r="F177" s="7"/>
      <c r="G177" s="7"/>
      <c r="H177" s="7"/>
      <c r="I177" s="7"/>
      <c r="J177" s="7"/>
      <c r="K177" s="7"/>
    </row>
    <row r="178" spans="4:11" ht="12.75">
      <c r="D178" s="7"/>
      <c r="E178" s="7"/>
      <c r="F178" s="7"/>
      <c r="G178" s="7"/>
      <c r="H178" s="7"/>
      <c r="I178" s="7"/>
      <c r="J178" s="7"/>
      <c r="K178" s="7"/>
    </row>
    <row r="179" spans="4:11" ht="12.75">
      <c r="D179" s="7"/>
      <c r="E179" s="7"/>
      <c r="F179" s="7"/>
      <c r="G179" s="7"/>
      <c r="H179" s="7"/>
      <c r="I179" s="7"/>
      <c r="J179" s="7"/>
      <c r="K179" s="7"/>
    </row>
    <row r="180" spans="4:11" ht="12.75">
      <c r="D180" s="7"/>
      <c r="E180" s="7"/>
      <c r="F180" s="7"/>
      <c r="G180" s="7"/>
      <c r="H180" s="7"/>
      <c r="I180" s="7"/>
      <c r="J180" s="7"/>
      <c r="K180" s="7"/>
    </row>
    <row r="181" spans="4:11" ht="12.75">
      <c r="D181" s="7"/>
      <c r="E181" s="7"/>
      <c r="F181" s="7"/>
      <c r="G181" s="7"/>
      <c r="H181" s="7"/>
      <c r="I181" s="7"/>
      <c r="J181" s="7"/>
      <c r="K181" s="7"/>
    </row>
    <row r="182" spans="4:11" ht="12.75">
      <c r="D182" s="7"/>
      <c r="E182" s="7"/>
      <c r="F182" s="7"/>
      <c r="G182" s="7"/>
      <c r="H182" s="7"/>
      <c r="I182" s="7"/>
      <c r="J182" s="7"/>
      <c r="K182" s="7"/>
    </row>
    <row r="183" spans="4:11" ht="12.75">
      <c r="D183" s="7"/>
      <c r="E183" s="7"/>
      <c r="F183" s="7"/>
      <c r="G183" s="7"/>
      <c r="H183" s="7"/>
      <c r="I183" s="7"/>
      <c r="J183" s="7"/>
      <c r="K183" s="7"/>
    </row>
    <row r="184" spans="4:11" ht="12.75">
      <c r="D184" s="7"/>
      <c r="E184" s="7"/>
      <c r="F184" s="7"/>
      <c r="G184" s="7"/>
      <c r="H184" s="7"/>
      <c r="I184" s="7"/>
      <c r="J184" s="7"/>
      <c r="K184" s="7"/>
    </row>
    <row r="185" spans="4:11" ht="12.75">
      <c r="D185" s="7"/>
      <c r="E185" s="7"/>
      <c r="F185" s="7"/>
      <c r="G185" s="7"/>
      <c r="H185" s="7"/>
      <c r="I185" s="7"/>
      <c r="J185" s="7"/>
      <c r="K185" s="7"/>
    </row>
    <row r="186" spans="4:11" ht="12.75">
      <c r="D186" s="7"/>
      <c r="E186" s="7"/>
      <c r="F186" s="7"/>
      <c r="G186" s="7"/>
      <c r="H186" s="7"/>
      <c r="I186" s="7"/>
      <c r="J186" s="7"/>
      <c r="K186" s="7"/>
    </row>
    <row r="187" spans="4:11" ht="12.75">
      <c r="D187" s="7"/>
      <c r="E187" s="7"/>
      <c r="F187" s="7"/>
      <c r="G187" s="7"/>
      <c r="H187" s="7"/>
      <c r="I187" s="7"/>
      <c r="J187" s="7"/>
      <c r="K187" s="7"/>
    </row>
    <row r="188" spans="4:11" ht="12.75">
      <c r="D188" s="7"/>
      <c r="E188" s="7"/>
      <c r="F188" s="7"/>
      <c r="G188" s="7"/>
      <c r="H188" s="7"/>
      <c r="I188" s="7"/>
      <c r="J188" s="7"/>
      <c r="K188" s="7"/>
    </row>
    <row r="189" spans="4:11" ht="12.75">
      <c r="D189" s="7"/>
      <c r="E189" s="7"/>
      <c r="F189" s="7"/>
      <c r="G189" s="7"/>
      <c r="H189" s="7"/>
      <c r="I189" s="7"/>
      <c r="J189" s="7"/>
      <c r="K189" s="7"/>
    </row>
    <row r="190" spans="4:11" ht="12.75">
      <c r="D190" s="7"/>
      <c r="E190" s="7"/>
      <c r="F190" s="7"/>
      <c r="G190" s="7"/>
      <c r="H190" s="7"/>
      <c r="I190" s="7"/>
      <c r="J190" s="7"/>
      <c r="K190" s="7"/>
    </row>
    <row r="191" spans="4:11" ht="12.75">
      <c r="D191" s="7"/>
      <c r="E191" s="7"/>
      <c r="F191" s="7"/>
      <c r="G191" s="7"/>
      <c r="H191" s="7"/>
      <c r="I191" s="7"/>
      <c r="J191" s="7"/>
      <c r="K191" s="7"/>
    </row>
    <row r="192" spans="4:11" ht="12.75">
      <c r="D192" s="7"/>
      <c r="E192" s="7"/>
      <c r="F192" s="7"/>
      <c r="G192" s="7"/>
      <c r="H192" s="7"/>
      <c r="I192" s="7"/>
      <c r="J192" s="7"/>
      <c r="K192" s="7"/>
    </row>
    <row r="193" spans="4:11" ht="12.75">
      <c r="D193" s="7"/>
      <c r="E193" s="7"/>
      <c r="F193" s="7"/>
      <c r="G193" s="7"/>
      <c r="H193" s="7"/>
      <c r="I193" s="7"/>
      <c r="J193" s="7"/>
      <c r="K193" s="7"/>
    </row>
    <row r="194" spans="4:11" ht="12.75">
      <c r="D194" s="7"/>
      <c r="E194" s="7"/>
      <c r="F194" s="7"/>
      <c r="G194" s="7"/>
      <c r="H194" s="7"/>
      <c r="I194" s="7"/>
      <c r="J194" s="7"/>
      <c r="K194" s="7"/>
    </row>
    <row r="195" spans="4:11" ht="12.75">
      <c r="D195" s="7"/>
      <c r="E195" s="7"/>
      <c r="F195" s="7"/>
      <c r="G195" s="7"/>
      <c r="H195" s="7"/>
      <c r="I195" s="7"/>
      <c r="J195" s="7"/>
      <c r="K195" s="7"/>
    </row>
    <row r="196" spans="4:11" ht="12.75">
      <c r="D196" s="7"/>
      <c r="E196" s="7"/>
      <c r="F196" s="7"/>
      <c r="G196" s="7"/>
      <c r="H196" s="7"/>
      <c r="I196" s="7"/>
      <c r="J196" s="7"/>
      <c r="K196" s="7"/>
    </row>
    <row r="197" spans="4:11" ht="12.75">
      <c r="D197" s="7"/>
      <c r="E197" s="7"/>
      <c r="F197" s="7"/>
      <c r="G197" s="7"/>
      <c r="H197" s="7"/>
      <c r="I197" s="7"/>
      <c r="J197" s="7"/>
      <c r="K197" s="7"/>
    </row>
    <row r="198" spans="4:11" ht="12.75">
      <c r="D198" s="7"/>
      <c r="E198" s="7"/>
      <c r="F198" s="7"/>
      <c r="G198" s="7"/>
      <c r="H198" s="7"/>
      <c r="I198" s="7"/>
      <c r="J198" s="7"/>
      <c r="K198" s="7"/>
    </row>
    <row r="199" spans="4:11" ht="12.75">
      <c r="D199" s="7"/>
      <c r="E199" s="7"/>
      <c r="F199" s="7"/>
      <c r="G199" s="7"/>
      <c r="H199" s="7"/>
      <c r="I199" s="7"/>
      <c r="J199" s="7"/>
      <c r="K199" s="7"/>
    </row>
    <row r="200" spans="4:11" ht="12.75">
      <c r="D200" s="7"/>
      <c r="E200" s="7"/>
      <c r="F200" s="7"/>
      <c r="G200" s="7"/>
      <c r="H200" s="7"/>
      <c r="I200" s="7"/>
      <c r="J200" s="7"/>
      <c r="K200" s="7"/>
    </row>
    <row r="201" spans="4:11" ht="12.75">
      <c r="D201" s="7"/>
      <c r="E201" s="7"/>
      <c r="F201" s="7"/>
      <c r="G201" s="7"/>
      <c r="H201" s="7"/>
      <c r="I201" s="7"/>
      <c r="J201" s="7"/>
      <c r="K201" s="7"/>
    </row>
    <row r="202" spans="4:11" ht="12.75">
      <c r="D202" s="7"/>
      <c r="E202" s="7"/>
      <c r="F202" s="7"/>
      <c r="G202" s="7"/>
      <c r="H202" s="7"/>
      <c r="I202" s="7"/>
      <c r="J202" s="7"/>
      <c r="K202" s="7"/>
    </row>
    <row r="203" spans="4:11" ht="12.75">
      <c r="D203" s="7"/>
      <c r="E203" s="7"/>
      <c r="F203" s="7"/>
      <c r="G203" s="7"/>
      <c r="H203" s="7"/>
      <c r="I203" s="7"/>
      <c r="J203" s="7"/>
      <c r="K203" s="7"/>
    </row>
    <row r="204" spans="4:11" ht="12.75">
      <c r="D204" s="7"/>
      <c r="E204" s="7"/>
      <c r="F204" s="7"/>
      <c r="G204" s="7"/>
      <c r="H204" s="7"/>
      <c r="I204" s="7"/>
      <c r="J204" s="7"/>
      <c r="K204" s="7"/>
    </row>
    <row r="205" spans="4:11" ht="12.75">
      <c r="D205" s="7"/>
      <c r="E205" s="7"/>
      <c r="F205" s="7"/>
      <c r="G205" s="7"/>
      <c r="H205" s="7"/>
      <c r="I205" s="7"/>
      <c r="J205" s="7"/>
      <c r="K205" s="7"/>
    </row>
    <row r="206" spans="4:11" ht="12.75">
      <c r="D206" s="7"/>
      <c r="E206" s="7"/>
      <c r="F206" s="7"/>
      <c r="G206" s="7"/>
      <c r="H206" s="7"/>
      <c r="I206" s="7"/>
      <c r="J206" s="7"/>
      <c r="K206" s="7"/>
    </row>
    <row r="207" spans="4:11" ht="12.75">
      <c r="D207" s="7"/>
      <c r="E207" s="7"/>
      <c r="F207" s="7"/>
      <c r="G207" s="7"/>
      <c r="H207" s="7"/>
      <c r="I207" s="7"/>
      <c r="J207" s="7"/>
      <c r="K207" s="7"/>
    </row>
    <row r="208" spans="4:11" ht="12.75">
      <c r="D208" s="7"/>
      <c r="E208" s="7"/>
      <c r="F208" s="7"/>
      <c r="G208" s="7"/>
      <c r="H208" s="7"/>
      <c r="I208" s="7"/>
      <c r="J208" s="7"/>
      <c r="K208" s="7"/>
    </row>
    <row r="209" spans="4:11" ht="12.75">
      <c r="D209" s="7"/>
      <c r="E209" s="7"/>
      <c r="F209" s="7"/>
      <c r="G209" s="7"/>
      <c r="H209" s="7"/>
      <c r="I209" s="7"/>
      <c r="J209" s="7"/>
      <c r="K209" s="7"/>
    </row>
    <row r="210" spans="4:11" ht="12.75">
      <c r="D210" s="7"/>
      <c r="E210" s="7"/>
      <c r="F210" s="7"/>
      <c r="G210" s="7"/>
      <c r="H210" s="7"/>
      <c r="I210" s="7"/>
      <c r="J210" s="7"/>
      <c r="K210" s="7"/>
    </row>
    <row r="211" spans="4:11" ht="12.75">
      <c r="D211" s="7"/>
      <c r="E211" s="7"/>
      <c r="F211" s="7"/>
      <c r="G211" s="7"/>
      <c r="H211" s="7"/>
      <c r="I211" s="7"/>
      <c r="J211" s="7"/>
      <c r="K211" s="7"/>
    </row>
    <row r="212" spans="4:11" ht="12.75">
      <c r="D212" s="7"/>
      <c r="E212" s="7"/>
      <c r="F212" s="7"/>
      <c r="G212" s="7"/>
      <c r="H212" s="7"/>
      <c r="I212" s="7"/>
      <c r="J212" s="7"/>
      <c r="K212" s="7"/>
    </row>
    <row r="213" spans="4:11" ht="12.75">
      <c r="D213" s="7"/>
      <c r="E213" s="7"/>
      <c r="F213" s="7"/>
      <c r="G213" s="7"/>
      <c r="H213" s="7"/>
      <c r="I213" s="7"/>
      <c r="J213" s="7"/>
      <c r="K213" s="7"/>
    </row>
    <row r="214" spans="4:11" ht="12.75">
      <c r="D214" s="7"/>
      <c r="E214" s="7"/>
      <c r="F214" s="7"/>
      <c r="G214" s="7"/>
      <c r="H214" s="7"/>
      <c r="I214" s="7"/>
      <c r="J214" s="7"/>
      <c r="K214" s="7"/>
    </row>
    <row r="215" spans="4:11" ht="12.75">
      <c r="D215" s="7"/>
      <c r="E215" s="7"/>
      <c r="F215" s="7"/>
      <c r="G215" s="7"/>
      <c r="H215" s="7"/>
      <c r="I215" s="7"/>
      <c r="J215" s="7"/>
      <c r="K215" s="7"/>
    </row>
    <row r="216" spans="4:11" ht="12.75">
      <c r="D216" s="7"/>
      <c r="E216" s="7"/>
      <c r="F216" s="7"/>
      <c r="G216" s="7"/>
      <c r="H216" s="7"/>
      <c r="I216" s="7"/>
      <c r="J216" s="7"/>
      <c r="K216" s="7"/>
    </row>
    <row r="217" spans="4:11" ht="12.75">
      <c r="D217" s="7"/>
      <c r="E217" s="7"/>
      <c r="F217" s="7"/>
      <c r="G217" s="7"/>
      <c r="H217" s="7"/>
      <c r="I217" s="7"/>
      <c r="J217" s="7"/>
      <c r="K217" s="7"/>
    </row>
    <row r="218" spans="4:11" ht="12.75">
      <c r="D218" s="7"/>
      <c r="E218" s="7"/>
      <c r="F218" s="7"/>
      <c r="G218" s="7"/>
      <c r="H218" s="7"/>
      <c r="I218" s="7"/>
      <c r="J218" s="7"/>
      <c r="K218" s="7"/>
    </row>
    <row r="219" spans="4:11" ht="12.75">
      <c r="D219" s="7"/>
      <c r="E219" s="7"/>
      <c r="F219" s="7"/>
      <c r="G219" s="7"/>
      <c r="H219" s="7"/>
      <c r="I219" s="7"/>
      <c r="J219" s="7"/>
      <c r="K219" s="7"/>
    </row>
    <row r="220" spans="4:11" ht="12.75">
      <c r="D220" s="7"/>
      <c r="E220" s="7"/>
      <c r="F220" s="7"/>
      <c r="G220" s="7"/>
      <c r="H220" s="7"/>
      <c r="I220" s="7"/>
      <c r="J220" s="7"/>
      <c r="K220" s="7"/>
    </row>
    <row r="221" spans="4:11" ht="12.75">
      <c r="D221" s="7"/>
      <c r="E221" s="7"/>
      <c r="F221" s="7"/>
      <c r="G221" s="7"/>
      <c r="H221" s="7"/>
      <c r="I221" s="7"/>
      <c r="J221" s="7"/>
      <c r="K221" s="7"/>
    </row>
    <row r="222" spans="4:11" ht="12.75">
      <c r="D222" s="7"/>
      <c r="E222" s="7"/>
      <c r="F222" s="7"/>
      <c r="G222" s="7"/>
      <c r="H222" s="7"/>
      <c r="I222" s="7"/>
      <c r="J222" s="7"/>
      <c r="K222" s="7"/>
    </row>
    <row r="223" spans="4:11" ht="12.75">
      <c r="D223" s="7"/>
      <c r="E223" s="7"/>
      <c r="F223" s="7"/>
      <c r="G223" s="7"/>
      <c r="H223" s="7"/>
      <c r="I223" s="7"/>
      <c r="J223" s="7"/>
      <c r="K223" s="7"/>
    </row>
    <row r="224" spans="4:11" ht="12.75">
      <c r="D224" s="7"/>
      <c r="E224" s="7"/>
      <c r="F224" s="7"/>
      <c r="G224" s="7"/>
      <c r="H224" s="7"/>
      <c r="I224" s="7"/>
      <c r="J224" s="7"/>
      <c r="K224" s="7"/>
    </row>
    <row r="225" spans="4:11" ht="12.75">
      <c r="D225" s="7"/>
      <c r="E225" s="7"/>
      <c r="F225" s="7"/>
      <c r="G225" s="7"/>
      <c r="H225" s="7"/>
      <c r="I225" s="7"/>
      <c r="J225" s="7"/>
      <c r="K225" s="7"/>
    </row>
    <row r="226" spans="4:11" ht="12.75">
      <c r="D226" s="7"/>
      <c r="E226" s="7"/>
      <c r="F226" s="7"/>
      <c r="G226" s="7"/>
      <c r="H226" s="7"/>
      <c r="I226" s="7"/>
      <c r="J226" s="7"/>
      <c r="K226" s="7"/>
    </row>
    <row r="227" spans="4:11" ht="12.75">
      <c r="D227" s="7"/>
      <c r="E227" s="7"/>
      <c r="F227" s="7"/>
      <c r="G227" s="7"/>
      <c r="H227" s="7"/>
      <c r="I227" s="7"/>
      <c r="J227" s="7"/>
      <c r="K227" s="7"/>
    </row>
    <row r="228" spans="4:11" ht="12.75">
      <c r="D228" s="7"/>
      <c r="E228" s="7"/>
      <c r="F228" s="7"/>
      <c r="G228" s="7"/>
      <c r="H228" s="7"/>
      <c r="I228" s="7"/>
      <c r="J228" s="7"/>
      <c r="K228" s="7"/>
    </row>
    <row r="229" spans="4:11" ht="12.75">
      <c r="D229" s="7"/>
      <c r="E229" s="7"/>
      <c r="F229" s="7"/>
      <c r="G229" s="7"/>
      <c r="H229" s="7"/>
      <c r="I229" s="7"/>
      <c r="J229" s="7"/>
      <c r="K229" s="7"/>
    </row>
    <row r="230" spans="4:11" ht="12.75">
      <c r="D230" s="7"/>
      <c r="E230" s="7"/>
      <c r="F230" s="7"/>
      <c r="G230" s="7"/>
      <c r="H230" s="7"/>
      <c r="I230" s="7"/>
      <c r="J230" s="7"/>
      <c r="K230" s="7"/>
    </row>
    <row r="231" spans="4:11" ht="12.75">
      <c r="D231" s="7"/>
      <c r="E231" s="7"/>
      <c r="F231" s="7"/>
      <c r="G231" s="7"/>
      <c r="H231" s="7"/>
      <c r="I231" s="7"/>
      <c r="J231" s="7"/>
      <c r="K231" s="7"/>
    </row>
    <row r="232" spans="4:11" ht="12.75">
      <c r="D232" s="7"/>
      <c r="E232" s="7"/>
      <c r="F232" s="7"/>
      <c r="G232" s="7"/>
      <c r="H232" s="7"/>
      <c r="I232" s="7"/>
      <c r="J232" s="7"/>
      <c r="K232" s="7"/>
    </row>
    <row r="233" spans="4:11" ht="12.75">
      <c r="D233" s="7"/>
      <c r="E233" s="7"/>
      <c r="F233" s="7"/>
      <c r="G233" s="7"/>
      <c r="H233" s="7"/>
      <c r="I233" s="7"/>
      <c r="J233" s="7"/>
      <c r="K233" s="7"/>
    </row>
    <row r="234" spans="4:11" ht="12.75">
      <c r="D234" s="7"/>
      <c r="E234" s="7"/>
      <c r="F234" s="7"/>
      <c r="G234" s="7"/>
      <c r="H234" s="7"/>
      <c r="I234" s="7"/>
      <c r="J234" s="7"/>
      <c r="K234" s="7"/>
    </row>
    <row r="235" spans="4:11" ht="12.75">
      <c r="D235" s="7"/>
      <c r="E235" s="7"/>
      <c r="F235" s="7"/>
      <c r="G235" s="7"/>
      <c r="H235" s="7"/>
      <c r="I235" s="7"/>
      <c r="J235" s="7"/>
      <c r="K235" s="7"/>
    </row>
    <row r="236" spans="4:11" ht="12.75">
      <c r="D236" s="7"/>
      <c r="E236" s="7"/>
      <c r="F236" s="7"/>
      <c r="G236" s="7"/>
      <c r="H236" s="7"/>
      <c r="I236" s="7"/>
      <c r="J236" s="7"/>
      <c r="K236" s="7"/>
    </row>
    <row r="237" spans="4:11" ht="12.75">
      <c r="D237" s="7"/>
      <c r="E237" s="7"/>
      <c r="F237" s="7"/>
      <c r="G237" s="7"/>
      <c r="H237" s="7"/>
      <c r="I237" s="7"/>
      <c r="J237" s="7"/>
      <c r="K237" s="7"/>
    </row>
    <row r="238" spans="4:11" ht="12.75">
      <c r="D238" s="7"/>
      <c r="E238" s="7"/>
      <c r="F238" s="7"/>
      <c r="G238" s="7"/>
      <c r="H238" s="7"/>
      <c r="I238" s="7"/>
      <c r="J238" s="7"/>
      <c r="K238" s="7"/>
    </row>
    <row r="239" spans="4:11" ht="12.75">
      <c r="D239" s="7"/>
      <c r="E239" s="7"/>
      <c r="F239" s="7"/>
      <c r="G239" s="7"/>
      <c r="H239" s="7"/>
      <c r="I239" s="7"/>
      <c r="J239" s="7"/>
      <c r="K239" s="7"/>
    </row>
    <row r="240" spans="4:11" ht="12.75">
      <c r="D240" s="7"/>
      <c r="E240" s="7"/>
      <c r="F240" s="7"/>
      <c r="G240" s="7"/>
      <c r="H240" s="7"/>
      <c r="I240" s="7"/>
      <c r="J240" s="7"/>
      <c r="K240" s="7"/>
    </row>
    <row r="241" spans="4:11" ht="12.75">
      <c r="D241" s="7"/>
      <c r="E241" s="7"/>
      <c r="F241" s="7"/>
      <c r="G241" s="7"/>
      <c r="H241" s="7"/>
      <c r="I241" s="7"/>
      <c r="J241" s="7"/>
      <c r="K241" s="7"/>
    </row>
    <row r="242" spans="4:11" ht="12.75">
      <c r="D242" s="7"/>
      <c r="E242" s="7"/>
      <c r="F242" s="7"/>
      <c r="G242" s="7"/>
      <c r="H242" s="7"/>
      <c r="I242" s="7"/>
      <c r="J242" s="7"/>
      <c r="K242" s="7"/>
    </row>
    <row r="243" spans="4:11" ht="12.75">
      <c r="D243" s="7"/>
      <c r="E243" s="7"/>
      <c r="F243" s="7"/>
      <c r="G243" s="7"/>
      <c r="H243" s="7"/>
      <c r="I243" s="7"/>
      <c r="J243" s="7"/>
      <c r="K243" s="7"/>
    </row>
    <row r="244" spans="4:11" ht="12.75">
      <c r="D244" s="7"/>
      <c r="E244" s="7"/>
      <c r="F244" s="7"/>
      <c r="G244" s="7"/>
      <c r="H244" s="7"/>
      <c r="I244" s="7"/>
      <c r="J244" s="7"/>
      <c r="K244" s="7"/>
    </row>
    <row r="245" spans="4:11" ht="12.75">
      <c r="D245" s="7"/>
      <c r="E245" s="7"/>
      <c r="F245" s="7"/>
      <c r="G245" s="7"/>
      <c r="H245" s="7"/>
      <c r="I245" s="7"/>
      <c r="J245" s="7"/>
      <c r="K245" s="7"/>
    </row>
    <row r="246" spans="4:11" ht="12.75">
      <c r="D246" s="7"/>
      <c r="E246" s="7"/>
      <c r="F246" s="7"/>
      <c r="G246" s="7"/>
      <c r="H246" s="7"/>
      <c r="I246" s="7"/>
      <c r="J246" s="7"/>
      <c r="K246" s="7"/>
    </row>
    <row r="247" spans="4:11" ht="12.75">
      <c r="D247" s="7"/>
      <c r="E247" s="7"/>
      <c r="F247" s="7"/>
      <c r="G247" s="7"/>
      <c r="H247" s="7"/>
      <c r="I247" s="7"/>
      <c r="J247" s="7"/>
      <c r="K247" s="7"/>
    </row>
    <row r="248" spans="4:11" ht="12.75">
      <c r="D248" s="7"/>
      <c r="E248" s="7"/>
      <c r="F248" s="7"/>
      <c r="G248" s="7"/>
      <c r="H248" s="7"/>
      <c r="I248" s="7"/>
      <c r="J248" s="7"/>
      <c r="K248" s="7"/>
    </row>
    <row r="249" spans="4:11" ht="12.75">
      <c r="D249" s="7"/>
      <c r="E249" s="7"/>
      <c r="F249" s="7"/>
      <c r="G249" s="7"/>
      <c r="H249" s="7"/>
      <c r="I249" s="7"/>
      <c r="J249" s="7"/>
      <c r="K249" s="7"/>
    </row>
    <row r="250" spans="4:11" ht="12.75">
      <c r="D250" s="7"/>
      <c r="E250" s="7"/>
      <c r="F250" s="7"/>
      <c r="G250" s="7"/>
      <c r="H250" s="7"/>
      <c r="I250" s="7"/>
      <c r="J250" s="7"/>
      <c r="K250" s="7"/>
    </row>
    <row r="251" spans="4:11" ht="12.75">
      <c r="D251" s="7"/>
      <c r="E251" s="7"/>
      <c r="F251" s="7"/>
      <c r="G251" s="7"/>
      <c r="H251" s="7"/>
      <c r="I251" s="7"/>
      <c r="J251" s="7"/>
      <c r="K251" s="7"/>
    </row>
    <row r="252" spans="4:11" ht="12.75">
      <c r="D252" s="7"/>
      <c r="E252" s="7"/>
      <c r="F252" s="7"/>
      <c r="G252" s="7"/>
      <c r="H252" s="7"/>
      <c r="I252" s="7"/>
      <c r="J252" s="7"/>
      <c r="K252" s="7"/>
    </row>
    <row r="253" spans="4:11" ht="12.75">
      <c r="D253" s="7"/>
      <c r="E253" s="7"/>
      <c r="F253" s="7"/>
      <c r="G253" s="7"/>
      <c r="H253" s="7"/>
      <c r="I253" s="7"/>
      <c r="J253" s="7"/>
      <c r="K253" s="7"/>
    </row>
    <row r="254" spans="4:11" ht="12.75">
      <c r="D254" s="7"/>
      <c r="E254" s="7"/>
      <c r="F254" s="7"/>
      <c r="G254" s="7"/>
      <c r="H254" s="7"/>
      <c r="I254" s="7"/>
      <c r="J254" s="7"/>
      <c r="K254" s="7"/>
    </row>
    <row r="255" spans="4:11" ht="12.75">
      <c r="D255" s="7"/>
      <c r="E255" s="7"/>
      <c r="F255" s="7"/>
      <c r="G255" s="7"/>
      <c r="H255" s="7"/>
      <c r="I255" s="7"/>
      <c r="J255" s="7"/>
      <c r="K255" s="7"/>
    </row>
    <row r="256" spans="4:11" ht="12.75">
      <c r="D256" s="7"/>
      <c r="E256" s="7"/>
      <c r="F256" s="7"/>
      <c r="G256" s="7"/>
      <c r="H256" s="7"/>
      <c r="I256" s="7"/>
      <c r="J256" s="7"/>
      <c r="K256" s="7"/>
    </row>
    <row r="257" spans="4:11" ht="12.75">
      <c r="D257" s="7"/>
      <c r="E257" s="7"/>
      <c r="F257" s="7"/>
      <c r="G257" s="7"/>
      <c r="H257" s="7"/>
      <c r="I257" s="7"/>
      <c r="J257" s="7"/>
      <c r="K257" s="7"/>
    </row>
    <row r="258" spans="4:11" ht="12.75">
      <c r="D258" s="7"/>
      <c r="E258" s="7"/>
      <c r="F258" s="7"/>
      <c r="G258" s="7"/>
      <c r="H258" s="7"/>
      <c r="I258" s="7"/>
      <c r="J258" s="7"/>
      <c r="K258" s="7"/>
    </row>
    <row r="259" spans="4:11" ht="12.75">
      <c r="D259" s="7"/>
      <c r="E259" s="7"/>
      <c r="F259" s="7"/>
      <c r="G259" s="7"/>
      <c r="H259" s="7"/>
      <c r="I259" s="7"/>
      <c r="J259" s="7"/>
      <c r="K259" s="7"/>
    </row>
    <row r="260" spans="4:11" ht="12.75">
      <c r="D260" s="7"/>
      <c r="E260" s="7"/>
      <c r="F260" s="7"/>
      <c r="G260" s="7"/>
      <c r="H260" s="7"/>
      <c r="I260" s="7"/>
      <c r="J260" s="7"/>
      <c r="K260" s="7"/>
    </row>
    <row r="261" spans="4:11" ht="12.75">
      <c r="D261" s="7"/>
      <c r="E261" s="7"/>
      <c r="F261" s="7"/>
      <c r="G261" s="7"/>
      <c r="H261" s="7"/>
      <c r="I261" s="7"/>
      <c r="J261" s="7"/>
      <c r="K261" s="7"/>
    </row>
    <row r="262" spans="4:11" ht="12.75">
      <c r="D262" s="7"/>
      <c r="E262" s="7"/>
      <c r="F262" s="7"/>
      <c r="G262" s="7"/>
      <c r="H262" s="7"/>
      <c r="I262" s="7"/>
      <c r="J262" s="7"/>
      <c r="K262" s="7"/>
    </row>
    <row r="263" spans="4:11" ht="12.75">
      <c r="D263" s="7"/>
      <c r="E263" s="7"/>
      <c r="F263" s="7"/>
      <c r="G263" s="7"/>
      <c r="H263" s="7"/>
      <c r="I263" s="7"/>
      <c r="J263" s="7"/>
      <c r="K263" s="7"/>
    </row>
    <row r="264" spans="4:11" ht="12.75">
      <c r="D264" s="7"/>
      <c r="E264" s="7"/>
      <c r="F264" s="7"/>
      <c r="G264" s="7"/>
      <c r="H264" s="7"/>
      <c r="I264" s="7"/>
      <c r="J264" s="7"/>
      <c r="K264" s="7"/>
    </row>
    <row r="265" spans="4:11" ht="12.75">
      <c r="D265" s="7"/>
      <c r="E265" s="7"/>
      <c r="F265" s="7"/>
      <c r="G265" s="7"/>
      <c r="H265" s="7"/>
      <c r="I265" s="7"/>
      <c r="J265" s="7"/>
      <c r="K265" s="7"/>
    </row>
    <row r="266" spans="4:11" ht="12.75">
      <c r="D266" s="7"/>
      <c r="E266" s="7"/>
      <c r="F266" s="7"/>
      <c r="G266" s="7"/>
      <c r="H266" s="7"/>
      <c r="I266" s="7"/>
      <c r="J266" s="7"/>
      <c r="K266" s="7"/>
    </row>
    <row r="267" spans="4:11" ht="12.75">
      <c r="D267" s="7"/>
      <c r="E267" s="7"/>
      <c r="F267" s="7"/>
      <c r="G267" s="7"/>
      <c r="H267" s="7"/>
      <c r="I267" s="7"/>
      <c r="J267" s="7"/>
      <c r="K267" s="7"/>
    </row>
    <row r="268" spans="4:11" ht="12.75">
      <c r="D268" s="7"/>
      <c r="E268" s="7"/>
      <c r="F268" s="7"/>
      <c r="G268" s="7"/>
      <c r="H268" s="7"/>
      <c r="I268" s="7"/>
      <c r="J268" s="7"/>
      <c r="K268" s="7"/>
    </row>
    <row r="269" spans="4:11" ht="12.75">
      <c r="D269" s="7"/>
      <c r="E269" s="7"/>
      <c r="F269" s="7"/>
      <c r="G269" s="7"/>
      <c r="H269" s="7"/>
      <c r="I269" s="7"/>
      <c r="J269" s="7"/>
      <c r="K269" s="7"/>
    </row>
    <row r="270" spans="4:11" ht="12.75">
      <c r="D270" s="7"/>
      <c r="E270" s="7"/>
      <c r="F270" s="7"/>
      <c r="G270" s="7"/>
      <c r="H270" s="7"/>
      <c r="I270" s="7"/>
      <c r="J270" s="7"/>
      <c r="K270" s="7"/>
    </row>
    <row r="271" spans="4:11" ht="12.75">
      <c r="D271" s="7"/>
      <c r="E271" s="7"/>
      <c r="F271" s="7"/>
      <c r="G271" s="7"/>
      <c r="H271" s="7"/>
      <c r="I271" s="7"/>
      <c r="J271" s="7"/>
      <c r="K271" s="7"/>
    </row>
    <row r="272" spans="4:11" ht="12.75">
      <c r="D272" s="7"/>
      <c r="E272" s="7"/>
      <c r="F272" s="7"/>
      <c r="G272" s="7"/>
      <c r="H272" s="7"/>
      <c r="I272" s="7"/>
      <c r="J272" s="7"/>
      <c r="K272" s="7"/>
    </row>
    <row r="273" spans="4:11" ht="12.75">
      <c r="D273" s="7"/>
      <c r="E273" s="7"/>
      <c r="F273" s="7"/>
      <c r="G273" s="7"/>
      <c r="H273" s="7"/>
      <c r="I273" s="7"/>
      <c r="J273" s="7"/>
      <c r="K273" s="7"/>
    </row>
    <row r="274" spans="4:11" ht="12.75">
      <c r="D274" s="7"/>
      <c r="E274" s="7"/>
      <c r="F274" s="7"/>
      <c r="G274" s="7"/>
      <c r="H274" s="7"/>
      <c r="I274" s="7"/>
      <c r="J274" s="7"/>
      <c r="K274" s="7"/>
    </row>
    <row r="275" spans="4:11" ht="12.75">
      <c r="D275" s="7"/>
      <c r="E275" s="7"/>
      <c r="F275" s="7"/>
      <c r="G275" s="7"/>
      <c r="H275" s="7"/>
      <c r="I275" s="7"/>
      <c r="J275" s="7"/>
      <c r="K275" s="7"/>
    </row>
    <row r="276" spans="4:11" ht="12.75">
      <c r="D276" s="7"/>
      <c r="E276" s="7"/>
      <c r="F276" s="7"/>
      <c r="G276" s="7"/>
      <c r="H276" s="7"/>
      <c r="I276" s="7"/>
      <c r="J276" s="7"/>
      <c r="K276" s="7"/>
    </row>
    <row r="277" spans="4:11" ht="12.75">
      <c r="D277" s="7"/>
      <c r="E277" s="7"/>
      <c r="F277" s="7"/>
      <c r="G277" s="7"/>
      <c r="H277" s="7"/>
      <c r="I277" s="7"/>
      <c r="J277" s="7"/>
      <c r="K277" s="7"/>
    </row>
    <row r="278" spans="4:11" ht="12.75">
      <c r="D278" s="7"/>
      <c r="E278" s="7"/>
      <c r="F278" s="7"/>
      <c r="G278" s="7"/>
      <c r="H278" s="7"/>
      <c r="I278" s="7"/>
      <c r="J278" s="7"/>
      <c r="K278" s="7"/>
    </row>
    <row r="279" spans="4:11" ht="12.75">
      <c r="D279" s="7"/>
      <c r="E279" s="7"/>
      <c r="F279" s="7"/>
      <c r="G279" s="7"/>
      <c r="H279" s="7"/>
      <c r="I279" s="7"/>
      <c r="J279" s="7"/>
      <c r="K279" s="7"/>
    </row>
    <row r="280" spans="4:11" ht="12.75">
      <c r="D280" s="7"/>
      <c r="E280" s="7"/>
      <c r="F280" s="7"/>
      <c r="G280" s="7"/>
      <c r="H280" s="7"/>
      <c r="I280" s="7"/>
      <c r="J280" s="7"/>
      <c r="K280" s="7"/>
    </row>
    <row r="281" spans="4:11" ht="12.75">
      <c r="D281" s="7"/>
      <c r="E281" s="7"/>
      <c r="F281" s="7"/>
      <c r="G281" s="7"/>
      <c r="H281" s="7"/>
      <c r="I281" s="7"/>
      <c r="J281" s="7"/>
      <c r="K281" s="7"/>
    </row>
    <row r="282" spans="4:11" ht="12.75">
      <c r="D282" s="7"/>
      <c r="E282" s="7"/>
      <c r="F282" s="7"/>
      <c r="G282" s="7"/>
      <c r="H282" s="7"/>
      <c r="I282" s="7"/>
      <c r="J282" s="7"/>
      <c r="K282" s="7"/>
    </row>
    <row r="283" spans="4:11" ht="12.75">
      <c r="D283" s="7"/>
      <c r="E283" s="7"/>
      <c r="F283" s="7"/>
      <c r="G283" s="7"/>
      <c r="H283" s="7"/>
      <c r="I283" s="7"/>
      <c r="J283" s="7"/>
      <c r="K283" s="7"/>
    </row>
    <row r="284" spans="4:11" ht="12.75">
      <c r="D284" s="7"/>
      <c r="E284" s="7"/>
      <c r="F284" s="7"/>
      <c r="G284" s="7"/>
      <c r="H284" s="7"/>
      <c r="I284" s="7"/>
      <c r="J284" s="7"/>
      <c r="K284" s="7"/>
    </row>
    <row r="285" spans="4:11" ht="12.75">
      <c r="D285" s="7"/>
      <c r="E285" s="7"/>
      <c r="F285" s="7"/>
      <c r="G285" s="7"/>
      <c r="H285" s="7"/>
      <c r="I285" s="7"/>
      <c r="J285" s="7"/>
      <c r="K285" s="7"/>
    </row>
    <row r="286" spans="4:11" ht="12.75">
      <c r="D286" s="7"/>
      <c r="E286" s="7"/>
      <c r="F286" s="7"/>
      <c r="G286" s="7"/>
      <c r="H286" s="7"/>
      <c r="I286" s="7"/>
      <c r="J286" s="7"/>
      <c r="K286" s="7"/>
    </row>
    <row r="287" spans="4:11" ht="12.75">
      <c r="D287" s="7"/>
      <c r="E287" s="7"/>
      <c r="F287" s="7"/>
      <c r="G287" s="7"/>
      <c r="H287" s="7"/>
      <c r="I287" s="7"/>
      <c r="J287" s="7"/>
      <c r="K287" s="7"/>
    </row>
    <row r="288" spans="4:11" ht="12.75">
      <c r="D288" s="7"/>
      <c r="E288" s="7"/>
      <c r="F288" s="7"/>
      <c r="G288" s="7"/>
      <c r="H288" s="7"/>
      <c r="I288" s="7"/>
      <c r="J288" s="7"/>
      <c r="K288" s="7"/>
    </row>
    <row r="289" spans="4:11" ht="12.75">
      <c r="D289" s="7"/>
      <c r="E289" s="7"/>
      <c r="F289" s="7"/>
      <c r="G289" s="7"/>
      <c r="H289" s="7"/>
      <c r="I289" s="7"/>
      <c r="J289" s="7"/>
      <c r="K289" s="7"/>
    </row>
    <row r="290" spans="4:11" ht="12.75">
      <c r="D290" s="7"/>
      <c r="E290" s="7"/>
      <c r="F290" s="7"/>
      <c r="G290" s="7"/>
      <c r="H290" s="7"/>
      <c r="I290" s="7"/>
      <c r="J290" s="7"/>
      <c r="K290" s="7"/>
    </row>
    <row r="291" spans="4:11" ht="12.75">
      <c r="D291" s="7"/>
      <c r="E291" s="7"/>
      <c r="F291" s="7"/>
      <c r="G291" s="7"/>
      <c r="H291" s="7"/>
      <c r="I291" s="7"/>
      <c r="J291" s="7"/>
      <c r="K291" s="7"/>
    </row>
    <row r="292" spans="4:11" ht="12.75">
      <c r="D292" s="7"/>
      <c r="E292" s="7"/>
      <c r="F292" s="7"/>
      <c r="G292" s="7"/>
      <c r="H292" s="7"/>
      <c r="I292" s="7"/>
      <c r="J292" s="7"/>
      <c r="K292" s="7"/>
    </row>
    <row r="293" spans="4:11" ht="12.75">
      <c r="D293" s="7"/>
      <c r="E293" s="7"/>
      <c r="F293" s="7"/>
      <c r="G293" s="7"/>
      <c r="H293" s="7"/>
      <c r="I293" s="7"/>
      <c r="J293" s="7"/>
      <c r="K293" s="7"/>
    </row>
    <row r="294" spans="4:11" ht="12.75">
      <c r="D294" s="7"/>
      <c r="E294" s="7"/>
      <c r="F294" s="7"/>
      <c r="G294" s="7"/>
      <c r="H294" s="7"/>
      <c r="I294" s="7"/>
      <c r="J294" s="7"/>
      <c r="K294" s="7"/>
    </row>
    <row r="295" spans="4:11" ht="12.75">
      <c r="D295" s="7"/>
      <c r="E295" s="7"/>
      <c r="F295" s="7"/>
      <c r="G295" s="7"/>
      <c r="H295" s="7"/>
      <c r="I295" s="7"/>
      <c r="J295" s="7"/>
      <c r="K295" s="7"/>
    </row>
    <row r="296" spans="4:11" ht="12.75">
      <c r="D296" s="7"/>
      <c r="E296" s="7"/>
      <c r="F296" s="7"/>
      <c r="G296" s="7"/>
      <c r="H296" s="7"/>
      <c r="I296" s="7"/>
      <c r="J296" s="7"/>
      <c r="K296" s="7"/>
    </row>
    <row r="297" spans="4:11" ht="12.75">
      <c r="D297" s="7"/>
      <c r="E297" s="7"/>
      <c r="F297" s="7"/>
      <c r="G297" s="7"/>
      <c r="H297" s="7"/>
      <c r="I297" s="7"/>
      <c r="J297" s="7"/>
      <c r="K297" s="7"/>
    </row>
    <row r="298" spans="4:11" ht="12.75">
      <c r="D298" s="7"/>
      <c r="E298" s="7"/>
      <c r="F298" s="7"/>
      <c r="G298" s="7"/>
      <c r="H298" s="7"/>
      <c r="I298" s="7"/>
      <c r="J298" s="7"/>
      <c r="K298" s="7"/>
    </row>
    <row r="299" spans="4:11" ht="12.75">
      <c r="D299" s="7"/>
      <c r="E299" s="7"/>
      <c r="F299" s="7"/>
      <c r="G299" s="7"/>
      <c r="H299" s="7"/>
      <c r="I299" s="7"/>
      <c r="J299" s="7"/>
      <c r="K299" s="7"/>
    </row>
    <row r="300" spans="4:11" ht="12.75">
      <c r="D300" s="7"/>
      <c r="E300" s="7"/>
      <c r="F300" s="7"/>
      <c r="G300" s="7"/>
      <c r="H300" s="7"/>
      <c r="I300" s="7"/>
      <c r="J300" s="7"/>
      <c r="K300" s="7"/>
    </row>
    <row r="301" spans="4:11" ht="12.75">
      <c r="D301" s="7"/>
      <c r="E301" s="7"/>
      <c r="F301" s="7"/>
      <c r="G301" s="7"/>
      <c r="H301" s="7"/>
      <c r="I301" s="7"/>
      <c r="J301" s="7"/>
      <c r="K301" s="7"/>
    </row>
    <row r="302" spans="4:11" ht="12.75">
      <c r="D302" s="7"/>
      <c r="E302" s="7"/>
      <c r="F302" s="7"/>
      <c r="G302" s="7"/>
      <c r="H302" s="7"/>
      <c r="I302" s="7"/>
      <c r="J302" s="7"/>
      <c r="K302" s="7"/>
    </row>
    <row r="303" spans="4:11" ht="12.75">
      <c r="D303" s="7"/>
      <c r="E303" s="7"/>
      <c r="F303" s="7"/>
      <c r="G303" s="7"/>
      <c r="H303" s="7"/>
      <c r="I303" s="7"/>
      <c r="J303" s="7"/>
      <c r="K303" s="7"/>
    </row>
    <row r="304" spans="4:11" ht="12.75">
      <c r="D304" s="7"/>
      <c r="E304" s="7"/>
      <c r="F304" s="7"/>
      <c r="G304" s="7"/>
      <c r="H304" s="7"/>
      <c r="I304" s="7"/>
      <c r="J304" s="7"/>
      <c r="K304" s="7"/>
    </row>
    <row r="305" spans="4:11" ht="12.75">
      <c r="D305" s="7"/>
      <c r="E305" s="7"/>
      <c r="F305" s="7"/>
      <c r="G305" s="7"/>
      <c r="H305" s="7"/>
      <c r="I305" s="7"/>
      <c r="J305" s="7"/>
      <c r="K305" s="7"/>
    </row>
    <row r="306" spans="4:11" ht="12.75">
      <c r="D306" s="7"/>
      <c r="E306" s="7"/>
      <c r="F306" s="7"/>
      <c r="G306" s="7"/>
      <c r="H306" s="7"/>
      <c r="I306" s="7"/>
      <c r="J306" s="7"/>
      <c r="K306" s="7"/>
    </row>
    <row r="307" spans="4:11" ht="12.75">
      <c r="D307" s="7"/>
      <c r="E307" s="7"/>
      <c r="F307" s="7"/>
      <c r="G307" s="7"/>
      <c r="H307" s="7"/>
      <c r="I307" s="7"/>
      <c r="J307" s="7"/>
      <c r="K307" s="7"/>
    </row>
    <row r="308" spans="4:11" ht="12.75">
      <c r="D308" s="7"/>
      <c r="E308" s="7"/>
      <c r="F308" s="7"/>
      <c r="G308" s="7"/>
      <c r="H308" s="7"/>
      <c r="I308" s="7"/>
      <c r="J308" s="7"/>
      <c r="K308" s="7"/>
    </row>
    <row r="309" spans="4:11" ht="12.75">
      <c r="D309" s="7"/>
      <c r="E309" s="7"/>
      <c r="F309" s="7"/>
      <c r="G309" s="7"/>
      <c r="H309" s="7"/>
      <c r="I309" s="7"/>
      <c r="J309" s="7"/>
      <c r="K309" s="7"/>
    </row>
    <row r="310" spans="4:11" ht="12.75">
      <c r="D310" s="7"/>
      <c r="E310" s="7"/>
      <c r="F310" s="7"/>
      <c r="G310" s="7"/>
      <c r="H310" s="7"/>
      <c r="I310" s="7"/>
      <c r="J310" s="7"/>
      <c r="K310" s="7"/>
    </row>
    <row r="311" spans="4:11" ht="12.75">
      <c r="D311" s="7"/>
      <c r="E311" s="7"/>
      <c r="F311" s="7"/>
      <c r="G311" s="7"/>
      <c r="H311" s="7"/>
      <c r="I311" s="7"/>
      <c r="J311" s="7"/>
      <c r="K311" s="7"/>
    </row>
    <row r="312" spans="4:11" ht="12.75">
      <c r="D312" s="7"/>
      <c r="E312" s="7"/>
      <c r="F312" s="7"/>
      <c r="G312" s="7"/>
      <c r="H312" s="7"/>
      <c r="I312" s="7"/>
      <c r="J312" s="7"/>
      <c r="K312" s="7"/>
    </row>
    <row r="313" spans="4:11" ht="12.75">
      <c r="D313" s="7"/>
      <c r="E313" s="7"/>
      <c r="F313" s="7"/>
      <c r="G313" s="7"/>
      <c r="H313" s="7"/>
      <c r="I313" s="7"/>
      <c r="J313" s="7"/>
      <c r="K313" s="7"/>
    </row>
    <row r="314" spans="4:11" ht="12.75">
      <c r="D314" s="7"/>
      <c r="E314" s="7"/>
      <c r="F314" s="7"/>
      <c r="G314" s="7"/>
      <c r="H314" s="7"/>
      <c r="I314" s="7"/>
      <c r="J314" s="7"/>
      <c r="K314" s="7"/>
    </row>
    <row r="315" spans="4:11" ht="12.75">
      <c r="D315" s="7"/>
      <c r="E315" s="7"/>
      <c r="F315" s="7"/>
      <c r="G315" s="7"/>
      <c r="H315" s="7"/>
      <c r="I315" s="7"/>
      <c r="J315" s="7"/>
      <c r="K315" s="7"/>
    </row>
    <row r="316" spans="4:11" ht="12.75">
      <c r="D316" s="7"/>
      <c r="E316" s="7"/>
      <c r="F316" s="7"/>
      <c r="G316" s="7"/>
      <c r="H316" s="7"/>
      <c r="I316" s="7"/>
      <c r="J316" s="7"/>
      <c r="K316" s="7"/>
    </row>
    <row r="317" spans="4:11" ht="12.75">
      <c r="D317" s="7"/>
      <c r="E317" s="7"/>
      <c r="F317" s="7"/>
      <c r="G317" s="7"/>
      <c r="H317" s="7"/>
      <c r="I317" s="7"/>
      <c r="J317" s="7"/>
      <c r="K317" s="7"/>
    </row>
    <row r="318" spans="4:11" ht="12.75">
      <c r="D318" s="7"/>
      <c r="E318" s="7"/>
      <c r="F318" s="7"/>
      <c r="G318" s="7"/>
      <c r="H318" s="7"/>
      <c r="I318" s="7"/>
      <c r="J318" s="7"/>
      <c r="K318" s="7"/>
    </row>
    <row r="319" spans="4:11" ht="12.75">
      <c r="D319" s="7"/>
      <c r="E319" s="7"/>
      <c r="F319" s="7"/>
      <c r="G319" s="7"/>
      <c r="H319" s="7"/>
      <c r="I319" s="7"/>
      <c r="J319" s="7"/>
      <c r="K319" s="7"/>
    </row>
    <row r="320" spans="4:11" ht="12.75">
      <c r="D320" s="7"/>
      <c r="E320" s="7"/>
      <c r="F320" s="7"/>
      <c r="G320" s="7"/>
      <c r="H320" s="7"/>
      <c r="I320" s="7"/>
      <c r="J320" s="7"/>
      <c r="K320" s="7"/>
    </row>
    <row r="321" spans="4:11" ht="12.75">
      <c r="D321" s="7"/>
      <c r="E321" s="7"/>
      <c r="F321" s="7"/>
      <c r="G321" s="7"/>
      <c r="H321" s="7"/>
      <c r="I321" s="7"/>
      <c r="J321" s="7"/>
      <c r="K321" s="7"/>
    </row>
    <row r="322" spans="4:11" ht="12.75">
      <c r="D322" s="7"/>
      <c r="E322" s="7"/>
      <c r="F322" s="7"/>
      <c r="G322" s="7"/>
      <c r="H322" s="7"/>
      <c r="I322" s="7"/>
      <c r="J322" s="7"/>
      <c r="K322" s="7"/>
    </row>
    <row r="323" spans="4:11" ht="12.75">
      <c r="D323" s="7"/>
      <c r="E323" s="7"/>
      <c r="F323" s="7"/>
      <c r="G323" s="7"/>
      <c r="H323" s="7"/>
      <c r="I323" s="7"/>
      <c r="J323" s="7"/>
      <c r="K323" s="7"/>
    </row>
    <row r="324" spans="4:11" ht="12.75">
      <c r="D324" s="7"/>
      <c r="E324" s="7"/>
      <c r="F324" s="7"/>
      <c r="G324" s="7"/>
      <c r="H324" s="7"/>
      <c r="I324" s="7"/>
      <c r="J324" s="7"/>
      <c r="K324" s="7"/>
    </row>
    <row r="325" spans="4:11" ht="12.75">
      <c r="D325" s="7"/>
      <c r="E325" s="7"/>
      <c r="F325" s="7"/>
      <c r="G325" s="7"/>
      <c r="H325" s="7"/>
      <c r="I325" s="7"/>
      <c r="J325" s="7"/>
      <c r="K325" s="7"/>
    </row>
    <row r="326" spans="4:11" ht="12.75">
      <c r="D326" s="7"/>
      <c r="E326" s="7"/>
      <c r="F326" s="7"/>
      <c r="G326" s="7"/>
      <c r="H326" s="7"/>
      <c r="I326" s="7"/>
      <c r="J326" s="7"/>
      <c r="K326" s="7"/>
    </row>
    <row r="327" spans="4:11" ht="12.75">
      <c r="D327" s="7"/>
      <c r="E327" s="7"/>
      <c r="F327" s="7"/>
      <c r="G327" s="7"/>
      <c r="H327" s="7"/>
      <c r="I327" s="7"/>
      <c r="J327" s="7"/>
      <c r="K327" s="7"/>
    </row>
    <row r="328" spans="4:11" ht="12.75">
      <c r="D328" s="7"/>
      <c r="E328" s="7"/>
      <c r="F328" s="7"/>
      <c r="G328" s="7"/>
      <c r="H328" s="7"/>
      <c r="I328" s="7"/>
      <c r="J328" s="7"/>
      <c r="K328" s="7"/>
    </row>
    <row r="329" spans="4:11" ht="12.75">
      <c r="D329" s="7"/>
      <c r="E329" s="7"/>
      <c r="F329" s="7"/>
      <c r="G329" s="7"/>
      <c r="H329" s="7"/>
      <c r="I329" s="7"/>
      <c r="J329" s="7"/>
      <c r="K329" s="7"/>
    </row>
    <row r="330" spans="4:11" ht="12.75">
      <c r="D330" s="7"/>
      <c r="E330" s="7"/>
      <c r="F330" s="7"/>
      <c r="G330" s="7"/>
      <c r="H330" s="7"/>
      <c r="I330" s="7"/>
      <c r="J330" s="7"/>
      <c r="K330" s="7"/>
    </row>
    <row r="331" spans="4:11" ht="12.75">
      <c r="D331" s="7"/>
      <c r="E331" s="7"/>
      <c r="F331" s="7"/>
      <c r="G331" s="7"/>
      <c r="H331" s="7"/>
      <c r="I331" s="7"/>
      <c r="J331" s="7"/>
      <c r="K331" s="7"/>
    </row>
    <row r="332" spans="4:11" ht="12.75">
      <c r="D332" s="7"/>
      <c r="E332" s="7"/>
      <c r="F332" s="7"/>
      <c r="G332" s="7"/>
      <c r="H332" s="7"/>
      <c r="I332" s="7"/>
      <c r="J332" s="7"/>
      <c r="K332" s="7"/>
    </row>
    <row r="333" spans="4:11" ht="12.75">
      <c r="D333" s="7"/>
      <c r="E333" s="7"/>
      <c r="F333" s="7"/>
      <c r="G333" s="7"/>
      <c r="H333" s="7"/>
      <c r="I333" s="7"/>
      <c r="J333" s="7"/>
      <c r="K333" s="7"/>
    </row>
    <row r="334" spans="4:11" ht="12.75">
      <c r="D334" s="7"/>
      <c r="E334" s="7"/>
      <c r="F334" s="7"/>
      <c r="G334" s="7"/>
      <c r="H334" s="7"/>
      <c r="I334" s="7"/>
      <c r="J334" s="7"/>
      <c r="K334" s="7"/>
    </row>
    <row r="335" spans="4:11" ht="12.75">
      <c r="D335" s="7"/>
      <c r="E335" s="7"/>
      <c r="F335" s="7"/>
      <c r="G335" s="7"/>
      <c r="H335" s="7"/>
      <c r="I335" s="7"/>
      <c r="J335" s="7"/>
      <c r="K335" s="7"/>
    </row>
    <row r="336" spans="4:11" ht="12.75">
      <c r="D336" s="7"/>
      <c r="E336" s="7"/>
      <c r="F336" s="7"/>
      <c r="G336" s="7"/>
      <c r="H336" s="7"/>
      <c r="I336" s="7"/>
      <c r="J336" s="7"/>
      <c r="K336" s="7"/>
    </row>
    <row r="337" spans="4:11" ht="12.75">
      <c r="D337" s="7"/>
      <c r="E337" s="7"/>
      <c r="F337" s="7"/>
      <c r="G337" s="7"/>
      <c r="H337" s="7"/>
      <c r="I337" s="7"/>
      <c r="J337" s="7"/>
      <c r="K337" s="7"/>
    </row>
    <row r="338" spans="4:11" ht="12.75">
      <c r="D338" s="7"/>
      <c r="E338" s="7"/>
      <c r="F338" s="7"/>
      <c r="G338" s="7"/>
      <c r="H338" s="7"/>
      <c r="I338" s="7"/>
      <c r="J338" s="7"/>
      <c r="K338" s="7"/>
    </row>
    <row r="339" spans="4:11" ht="12.75">
      <c r="D339" s="7"/>
      <c r="E339" s="7"/>
      <c r="F339" s="7"/>
      <c r="G339" s="7"/>
      <c r="H339" s="7"/>
      <c r="I339" s="7"/>
      <c r="J339" s="7"/>
      <c r="K339" s="7"/>
    </row>
    <row r="340" spans="4:11" ht="12.75">
      <c r="D340" s="7"/>
      <c r="E340" s="7"/>
      <c r="F340" s="7"/>
      <c r="G340" s="7"/>
      <c r="H340" s="7"/>
      <c r="I340" s="7"/>
      <c r="J340" s="7"/>
      <c r="K340" s="7"/>
    </row>
    <row r="341" spans="4:11" ht="12.75">
      <c r="D341" s="7"/>
      <c r="E341" s="7"/>
      <c r="F341" s="7"/>
      <c r="G341" s="7"/>
      <c r="H341" s="7"/>
      <c r="I341" s="7"/>
      <c r="J341" s="7"/>
      <c r="K341" s="7"/>
    </row>
    <row r="342" spans="4:11" ht="12.75">
      <c r="D342" s="7"/>
      <c r="E342" s="7"/>
      <c r="F342" s="7"/>
      <c r="G342" s="7"/>
      <c r="H342" s="7"/>
      <c r="I342" s="7"/>
      <c r="J342" s="7"/>
      <c r="K342" s="7"/>
    </row>
    <row r="343" spans="4:11" ht="12.75">
      <c r="D343" s="7"/>
      <c r="E343" s="7"/>
      <c r="F343" s="7"/>
      <c r="G343" s="7"/>
      <c r="H343" s="7"/>
      <c r="I343" s="7"/>
      <c r="J343" s="7"/>
      <c r="K343" s="7"/>
    </row>
    <row r="344" spans="4:11" ht="12.75">
      <c r="D344" s="7"/>
      <c r="E344" s="7"/>
      <c r="F344" s="7"/>
      <c r="G344" s="7"/>
      <c r="H344" s="7"/>
      <c r="I344" s="7"/>
      <c r="J344" s="7"/>
      <c r="K344" s="7"/>
    </row>
    <row r="345" spans="4:11" ht="12.75">
      <c r="D345" s="7"/>
      <c r="E345" s="7"/>
      <c r="F345" s="7"/>
      <c r="G345" s="7"/>
      <c r="H345" s="7"/>
      <c r="I345" s="7"/>
      <c r="J345" s="7"/>
      <c r="K345" s="7"/>
    </row>
    <row r="346" spans="4:11" ht="12.75">
      <c r="D346" s="7"/>
      <c r="E346" s="7"/>
      <c r="F346" s="7"/>
      <c r="G346" s="7"/>
      <c r="H346" s="7"/>
      <c r="I346" s="7"/>
      <c r="J346" s="7"/>
      <c r="K346" s="7"/>
    </row>
    <row r="347" spans="4:11" ht="12.75">
      <c r="D347" s="7"/>
      <c r="E347" s="7"/>
      <c r="F347" s="7"/>
      <c r="G347" s="7"/>
      <c r="H347" s="7"/>
      <c r="I347" s="7"/>
      <c r="J347" s="7"/>
      <c r="K347" s="7"/>
    </row>
    <row r="348" spans="4:11" ht="12.75">
      <c r="D348" s="7"/>
      <c r="E348" s="7"/>
      <c r="F348" s="7"/>
      <c r="G348" s="7"/>
      <c r="H348" s="7"/>
      <c r="I348" s="7"/>
      <c r="J348" s="7"/>
      <c r="K348" s="7"/>
    </row>
    <row r="349" spans="4:11" ht="12.75">
      <c r="D349" s="7"/>
      <c r="E349" s="7"/>
      <c r="F349" s="7"/>
      <c r="G349" s="7"/>
      <c r="H349" s="7"/>
      <c r="I349" s="7"/>
      <c r="J349" s="7"/>
      <c r="K349" s="7"/>
    </row>
    <row r="350" spans="4:11" ht="12.75">
      <c r="D350" s="7"/>
      <c r="E350" s="7"/>
      <c r="F350" s="7"/>
      <c r="G350" s="7"/>
      <c r="H350" s="7"/>
      <c r="I350" s="7"/>
      <c r="J350" s="7"/>
      <c r="K350" s="7"/>
    </row>
    <row r="351" spans="4:11" ht="12.75">
      <c r="D351" s="7"/>
      <c r="E351" s="7"/>
      <c r="F351" s="7"/>
      <c r="G351" s="7"/>
      <c r="H351" s="7"/>
      <c r="I351" s="7"/>
      <c r="J351" s="7"/>
      <c r="K351" s="7"/>
    </row>
    <row r="352" spans="4:11" ht="12.75">
      <c r="D352" s="7"/>
      <c r="E352" s="7"/>
      <c r="F352" s="7"/>
      <c r="G352" s="7"/>
      <c r="H352" s="7"/>
      <c r="I352" s="7"/>
      <c r="J352" s="7"/>
      <c r="K352" s="7"/>
    </row>
    <row r="353" spans="4:11" ht="12.75">
      <c r="D353" s="7"/>
      <c r="E353" s="7"/>
      <c r="F353" s="7"/>
      <c r="G353" s="7"/>
      <c r="H353" s="7"/>
      <c r="I353" s="7"/>
      <c r="J353" s="7"/>
      <c r="K353" s="7"/>
    </row>
    <row r="354" spans="4:11" ht="12.75">
      <c r="D354" s="7"/>
      <c r="E354" s="7"/>
      <c r="F354" s="7"/>
      <c r="G354" s="7"/>
      <c r="H354" s="7"/>
      <c r="I354" s="7"/>
      <c r="J354" s="7"/>
      <c r="K354" s="7"/>
    </row>
    <row r="355" spans="4:11" ht="12.75">
      <c r="D355" s="7"/>
      <c r="E355" s="7"/>
      <c r="F355" s="7"/>
      <c r="G355" s="7"/>
      <c r="H355" s="7"/>
      <c r="I355" s="7"/>
      <c r="J355" s="7"/>
      <c r="K355" s="7"/>
    </row>
    <row r="356" spans="4:11" ht="12.75">
      <c r="D356" s="7"/>
      <c r="E356" s="7"/>
      <c r="F356" s="7"/>
      <c r="G356" s="7"/>
      <c r="H356" s="7"/>
      <c r="I356" s="7"/>
      <c r="J356" s="7"/>
      <c r="K356" s="7"/>
    </row>
    <row r="357" spans="4:11" ht="12.75">
      <c r="D357" s="7"/>
      <c r="E357" s="7"/>
      <c r="F357" s="7"/>
      <c r="G357" s="7"/>
      <c r="H357" s="7"/>
      <c r="I357" s="7"/>
      <c r="J357" s="7"/>
      <c r="K357" s="7"/>
    </row>
    <row r="358" spans="4:11" ht="12.75">
      <c r="D358" s="7"/>
      <c r="E358" s="7"/>
      <c r="F358" s="7"/>
      <c r="G358" s="7"/>
      <c r="H358" s="7"/>
      <c r="I358" s="7"/>
      <c r="J358" s="7"/>
      <c r="K358" s="7"/>
    </row>
    <row r="359" spans="4:11" ht="12.75">
      <c r="D359" s="7"/>
      <c r="E359" s="7"/>
      <c r="F359" s="7"/>
      <c r="G359" s="7"/>
      <c r="H359" s="7"/>
      <c r="I359" s="7"/>
      <c r="J359" s="7"/>
      <c r="K359" s="7"/>
    </row>
    <row r="360" spans="4:11" ht="12.75">
      <c r="D360" s="7"/>
      <c r="E360" s="7"/>
      <c r="F360" s="7"/>
      <c r="G360" s="7"/>
      <c r="H360" s="7"/>
      <c r="I360" s="7"/>
      <c r="J360" s="7"/>
      <c r="K360" s="7"/>
    </row>
    <row r="361" spans="4:11" ht="12.75">
      <c r="D361" s="7"/>
      <c r="E361" s="7"/>
      <c r="F361" s="7"/>
      <c r="G361" s="7"/>
      <c r="H361" s="7"/>
      <c r="I361" s="7"/>
      <c r="J361" s="7"/>
      <c r="K361" s="7"/>
    </row>
    <row r="362" spans="4:11" ht="12.75">
      <c r="D362" s="7"/>
      <c r="E362" s="7"/>
      <c r="F362" s="7"/>
      <c r="G362" s="7"/>
      <c r="H362" s="7"/>
      <c r="I362" s="7"/>
      <c r="J362" s="7"/>
      <c r="K362" s="7"/>
    </row>
    <row r="363" spans="4:11" ht="12.75">
      <c r="D363" s="7"/>
      <c r="E363" s="7"/>
      <c r="F363" s="7"/>
      <c r="G363" s="7"/>
      <c r="H363" s="7"/>
      <c r="I363" s="7"/>
      <c r="J363" s="7"/>
      <c r="K363" s="7"/>
    </row>
    <row r="364" spans="4:11" ht="12.75">
      <c r="D364" s="7"/>
      <c r="E364" s="7"/>
      <c r="F364" s="7"/>
      <c r="G364" s="7"/>
      <c r="H364" s="7"/>
      <c r="I364" s="7"/>
      <c r="J364" s="7"/>
      <c r="K364" s="7"/>
    </row>
    <row r="365" spans="4:11" ht="12.75">
      <c r="D365" s="7"/>
      <c r="E365" s="7"/>
      <c r="F365" s="7"/>
      <c r="G365" s="7"/>
      <c r="H365" s="7"/>
      <c r="I365" s="7"/>
      <c r="J365" s="7"/>
      <c r="K365" s="7"/>
    </row>
    <row r="366" spans="4:11" ht="12.75">
      <c r="D366" s="7"/>
      <c r="E366" s="7"/>
      <c r="F366" s="7"/>
      <c r="G366" s="7"/>
      <c r="H366" s="7"/>
      <c r="I366" s="7"/>
      <c r="J366" s="7"/>
      <c r="K366" s="7"/>
    </row>
    <row r="367" spans="4:11" ht="12.75">
      <c r="D367" s="7"/>
      <c r="E367" s="7"/>
      <c r="F367" s="7"/>
      <c r="G367" s="7"/>
      <c r="H367" s="7"/>
      <c r="I367" s="7"/>
      <c r="J367" s="7"/>
      <c r="K367" s="7"/>
    </row>
    <row r="368" spans="4:11" ht="12.75">
      <c r="D368" s="7"/>
      <c r="E368" s="7"/>
      <c r="F368" s="7"/>
      <c r="G368" s="7"/>
      <c r="H368" s="7"/>
      <c r="I368" s="7"/>
      <c r="J368" s="7"/>
      <c r="K368" s="7"/>
    </row>
    <row r="369" spans="4:11" ht="12.75">
      <c r="D369" s="7"/>
      <c r="E369" s="7"/>
      <c r="F369" s="7"/>
      <c r="G369" s="7"/>
      <c r="H369" s="7"/>
      <c r="I369" s="7"/>
      <c r="J369" s="7"/>
      <c r="K369" s="7"/>
    </row>
    <row r="370" spans="4:11" ht="12.75">
      <c r="D370" s="7"/>
      <c r="E370" s="7"/>
      <c r="F370" s="7"/>
      <c r="G370" s="7"/>
      <c r="H370" s="7"/>
      <c r="I370" s="7"/>
      <c r="J370" s="7"/>
      <c r="K370" s="7"/>
    </row>
    <row r="371" spans="4:11" ht="12.75">
      <c r="D371" s="7"/>
      <c r="E371" s="7"/>
      <c r="F371" s="7"/>
      <c r="G371" s="7"/>
      <c r="H371" s="7"/>
      <c r="I371" s="7"/>
      <c r="J371" s="7"/>
      <c r="K371" s="7"/>
    </row>
    <row r="372" spans="4:11" ht="12.75">
      <c r="D372" s="7"/>
      <c r="E372" s="7"/>
      <c r="F372" s="7"/>
      <c r="G372" s="7"/>
      <c r="H372" s="7"/>
      <c r="I372" s="7"/>
      <c r="J372" s="7"/>
      <c r="K372" s="7"/>
    </row>
    <row r="373" spans="4:11" ht="12.75">
      <c r="D373" s="7"/>
      <c r="E373" s="7"/>
      <c r="F373" s="7"/>
      <c r="G373" s="7"/>
      <c r="H373" s="7"/>
      <c r="I373" s="7"/>
      <c r="J373" s="7"/>
      <c r="K373" s="7"/>
    </row>
    <row r="374" spans="4:11" ht="12.75">
      <c r="D374" s="7"/>
      <c r="E374" s="7"/>
      <c r="F374" s="7"/>
      <c r="G374" s="7"/>
      <c r="H374" s="7"/>
      <c r="I374" s="7"/>
      <c r="J374" s="7"/>
      <c r="K374" s="7"/>
    </row>
    <row r="375" spans="4:11" ht="12.75">
      <c r="D375" s="7"/>
      <c r="E375" s="7"/>
      <c r="F375" s="7"/>
      <c r="G375" s="7"/>
      <c r="H375" s="7"/>
      <c r="I375" s="7"/>
      <c r="J375" s="7"/>
      <c r="K375" s="7"/>
    </row>
    <row r="376" spans="4:11" ht="12.75">
      <c r="D376" s="7"/>
      <c r="E376" s="7"/>
      <c r="F376" s="7"/>
      <c r="G376" s="7"/>
      <c r="H376" s="7"/>
      <c r="I376" s="7"/>
      <c r="J376" s="7"/>
      <c r="K376" s="7"/>
    </row>
    <row r="377" spans="4:11" ht="12.75">
      <c r="D377" s="7"/>
      <c r="E377" s="7"/>
      <c r="F377" s="7"/>
      <c r="G377" s="7"/>
      <c r="H377" s="7"/>
      <c r="I377" s="7"/>
      <c r="J377" s="7"/>
      <c r="K377" s="7"/>
    </row>
    <row r="378" spans="4:11" ht="12.75">
      <c r="D378" s="7"/>
      <c r="E378" s="7"/>
      <c r="F378" s="7"/>
      <c r="G378" s="7"/>
      <c r="H378" s="7"/>
      <c r="I378" s="7"/>
      <c r="J378" s="7"/>
      <c r="K378" s="7"/>
    </row>
    <row r="379" spans="4:11" ht="12.75">
      <c r="D379" s="7"/>
      <c r="E379" s="7"/>
      <c r="F379" s="7"/>
      <c r="G379" s="7"/>
      <c r="H379" s="7"/>
      <c r="I379" s="7"/>
      <c r="J379" s="7"/>
      <c r="K379" s="7"/>
    </row>
    <row r="380" spans="4:11" ht="12.75">
      <c r="D380" s="7"/>
      <c r="E380" s="7"/>
      <c r="F380" s="7"/>
      <c r="G380" s="7"/>
      <c r="H380" s="7"/>
      <c r="I380" s="7"/>
      <c r="J380" s="7"/>
      <c r="K380" s="7"/>
    </row>
    <row r="381" spans="4:11" ht="12.75">
      <c r="D381" s="7"/>
      <c r="E381" s="7"/>
      <c r="F381" s="7"/>
      <c r="G381" s="7"/>
      <c r="H381" s="7"/>
      <c r="I381" s="7"/>
      <c r="J381" s="7"/>
      <c r="K381" s="7"/>
    </row>
    <row r="382" spans="4:11" ht="12.75">
      <c r="D382" s="7"/>
      <c r="E382" s="7"/>
      <c r="F382" s="7"/>
      <c r="G382" s="7"/>
      <c r="H382" s="7"/>
      <c r="I382" s="7"/>
      <c r="J382" s="7"/>
      <c r="K382" s="7"/>
    </row>
    <row r="383" spans="4:11" ht="12.75">
      <c r="D383" s="7"/>
      <c r="E383" s="7"/>
      <c r="F383" s="7"/>
      <c r="G383" s="7"/>
      <c r="H383" s="7"/>
      <c r="I383" s="7"/>
      <c r="J383" s="7"/>
      <c r="K383" s="7"/>
    </row>
    <row r="384" spans="4:11" ht="12.75">
      <c r="D384" s="7"/>
      <c r="E384" s="7"/>
      <c r="F384" s="7"/>
      <c r="G384" s="7"/>
      <c r="H384" s="7"/>
      <c r="I384" s="7"/>
      <c r="J384" s="7"/>
      <c r="K384" s="7"/>
    </row>
    <row r="385" spans="4:11" ht="12.75">
      <c r="D385" s="7"/>
      <c r="E385" s="7"/>
      <c r="F385" s="7"/>
      <c r="G385" s="7"/>
      <c r="H385" s="7"/>
      <c r="I385" s="7"/>
      <c r="J385" s="7"/>
      <c r="K385" s="7"/>
    </row>
    <row r="386" spans="4:11" ht="12.75">
      <c r="D386" s="7"/>
      <c r="E386" s="7"/>
      <c r="F386" s="7"/>
      <c r="G386" s="7"/>
      <c r="H386" s="7"/>
      <c r="I386" s="7"/>
      <c r="J386" s="7"/>
      <c r="K386" s="7"/>
    </row>
    <row r="387" spans="4:11" ht="12.75">
      <c r="D387" s="7"/>
      <c r="E387" s="7"/>
      <c r="F387" s="7"/>
      <c r="G387" s="7"/>
      <c r="H387" s="7"/>
      <c r="I387" s="7"/>
      <c r="J387" s="7"/>
      <c r="K387" s="7"/>
    </row>
    <row r="388" spans="4:11" ht="12.75">
      <c r="D388" s="7"/>
      <c r="E388" s="7"/>
      <c r="F388" s="7"/>
      <c r="G388" s="7"/>
      <c r="H388" s="7"/>
      <c r="I388" s="7"/>
      <c r="J388" s="7"/>
      <c r="K388" s="7"/>
    </row>
    <row r="389" spans="4:11" ht="12.75">
      <c r="D389" s="7"/>
      <c r="E389" s="7"/>
      <c r="F389" s="7"/>
      <c r="G389" s="7"/>
      <c r="H389" s="7"/>
      <c r="I389" s="7"/>
      <c r="J389" s="7"/>
      <c r="K389" s="7"/>
    </row>
    <row r="390" spans="4:11" ht="12.75">
      <c r="D390" s="7"/>
      <c r="E390" s="7"/>
      <c r="F390" s="7"/>
      <c r="G390" s="7"/>
      <c r="H390" s="7"/>
      <c r="I390" s="7"/>
      <c r="J390" s="7"/>
      <c r="K390" s="7"/>
    </row>
    <row r="391" spans="4:11" ht="12.75">
      <c r="D391" s="7"/>
      <c r="E391" s="7"/>
      <c r="F391" s="7"/>
      <c r="G391" s="7"/>
      <c r="H391" s="7"/>
      <c r="I391" s="7"/>
      <c r="J391" s="7"/>
      <c r="K391" s="7"/>
    </row>
    <row r="392" spans="4:11" ht="12.75">
      <c r="D392" s="7"/>
      <c r="E392" s="7"/>
      <c r="F392" s="7"/>
      <c r="G392" s="7"/>
      <c r="H392" s="7"/>
      <c r="I392" s="7"/>
      <c r="J392" s="7"/>
      <c r="K392" s="7"/>
    </row>
    <row r="393" spans="4:11" ht="12.75">
      <c r="D393" s="7"/>
      <c r="E393" s="7"/>
      <c r="F393" s="7"/>
      <c r="G393" s="7"/>
      <c r="H393" s="7"/>
      <c r="I393" s="7"/>
      <c r="J393" s="7"/>
      <c r="K393" s="7"/>
    </row>
    <row r="394" spans="4:11" ht="12.75">
      <c r="D394" s="7"/>
      <c r="E394" s="7"/>
      <c r="F394" s="7"/>
      <c r="G394" s="7"/>
      <c r="H394" s="7"/>
      <c r="I394" s="7"/>
      <c r="J394" s="7"/>
      <c r="K394" s="7"/>
    </row>
    <row r="395" spans="4:11" ht="12.75">
      <c r="D395" s="7"/>
      <c r="E395" s="7"/>
      <c r="F395" s="7"/>
      <c r="G395" s="7"/>
      <c r="H395" s="7"/>
      <c r="I395" s="7"/>
      <c r="J395" s="7"/>
      <c r="K395" s="7"/>
    </row>
    <row r="396" spans="4:11" ht="12.75">
      <c r="D396" s="7"/>
      <c r="E396" s="7"/>
      <c r="F396" s="7"/>
      <c r="G396" s="7"/>
      <c r="H396" s="7"/>
      <c r="I396" s="7"/>
      <c r="J396" s="7"/>
      <c r="K396" s="7"/>
    </row>
    <row r="397" spans="4:11" ht="12.75">
      <c r="D397" s="7"/>
      <c r="E397" s="7"/>
      <c r="F397" s="7"/>
      <c r="G397" s="7"/>
      <c r="H397" s="7"/>
      <c r="I397" s="7"/>
      <c r="J397" s="7"/>
      <c r="K397" s="7"/>
    </row>
    <row r="398" spans="4:11" ht="12.75">
      <c r="D398" s="7"/>
      <c r="E398" s="7"/>
      <c r="F398" s="7"/>
      <c r="G398" s="7"/>
      <c r="H398" s="7"/>
      <c r="I398" s="7"/>
      <c r="J398" s="7"/>
      <c r="K398" s="7"/>
    </row>
    <row r="399" spans="4:11" ht="12.75">
      <c r="D399" s="7"/>
      <c r="E399" s="7"/>
      <c r="F399" s="7"/>
      <c r="G399" s="7"/>
      <c r="H399" s="7"/>
      <c r="I399" s="7"/>
      <c r="J399" s="7"/>
      <c r="K399" s="7"/>
    </row>
    <row r="400" spans="4:11" ht="12.75">
      <c r="D400" s="7"/>
      <c r="E400" s="7"/>
      <c r="F400" s="7"/>
      <c r="G400" s="7"/>
      <c r="H400" s="7"/>
      <c r="I400" s="7"/>
      <c r="J400" s="7"/>
      <c r="K400" s="7"/>
    </row>
    <row r="401" spans="4:11" ht="12.75">
      <c r="D401" s="7"/>
      <c r="E401" s="7"/>
      <c r="F401" s="7"/>
      <c r="G401" s="7"/>
      <c r="H401" s="7"/>
      <c r="I401" s="7"/>
      <c r="J401" s="7"/>
      <c r="K401" s="7"/>
    </row>
    <row r="402" spans="4:11" ht="12.75">
      <c r="D402" s="7"/>
      <c r="E402" s="7"/>
      <c r="F402" s="7"/>
      <c r="G402" s="7"/>
      <c r="H402" s="7"/>
      <c r="I402" s="7"/>
      <c r="J402" s="7"/>
      <c r="K402" s="7"/>
    </row>
    <row r="403" spans="4:11" ht="12.75">
      <c r="D403" s="7"/>
      <c r="E403" s="7"/>
      <c r="F403" s="7"/>
      <c r="G403" s="7"/>
      <c r="H403" s="7"/>
      <c r="I403" s="7"/>
      <c r="J403" s="7"/>
      <c r="K403" s="7"/>
    </row>
    <row r="404" spans="4:11" ht="12.75">
      <c r="D404" s="7"/>
      <c r="E404" s="7"/>
      <c r="F404" s="7"/>
      <c r="G404" s="7"/>
      <c r="H404" s="7"/>
      <c r="I404" s="7"/>
      <c r="J404" s="7"/>
      <c r="K404" s="7"/>
    </row>
    <row r="405" spans="4:11" ht="12.75">
      <c r="D405" s="7"/>
      <c r="E405" s="7"/>
      <c r="F405" s="7"/>
      <c r="G405" s="7"/>
      <c r="H405" s="7"/>
      <c r="I405" s="7"/>
      <c r="J405" s="7"/>
      <c r="K405" s="7"/>
    </row>
    <row r="406" spans="4:11" ht="12.75">
      <c r="D406" s="7"/>
      <c r="E406" s="7"/>
      <c r="F406" s="7"/>
      <c r="G406" s="7"/>
      <c r="H406" s="7"/>
      <c r="I406" s="7"/>
      <c r="J406" s="7"/>
      <c r="K406" s="7"/>
    </row>
    <row r="407" spans="4:11" ht="12.75">
      <c r="D407" s="7"/>
      <c r="E407" s="7"/>
      <c r="F407" s="7"/>
      <c r="G407" s="7"/>
      <c r="H407" s="7"/>
      <c r="I407" s="7"/>
      <c r="J407" s="7"/>
      <c r="K407" s="7"/>
    </row>
    <row r="408" spans="4:11" ht="12.75">
      <c r="D408" s="7"/>
      <c r="E408" s="7"/>
      <c r="F408" s="7"/>
      <c r="G408" s="7"/>
      <c r="H408" s="7"/>
      <c r="I408" s="7"/>
      <c r="J408" s="7"/>
      <c r="K408" s="7"/>
    </row>
    <row r="409" spans="4:11" ht="12.75">
      <c r="D409" s="7"/>
      <c r="E409" s="7"/>
      <c r="F409" s="7"/>
      <c r="G409" s="7"/>
      <c r="H409" s="7"/>
      <c r="I409" s="7"/>
      <c r="J409" s="7"/>
      <c r="K409" s="7"/>
    </row>
    <row r="410" spans="4:11" ht="12.75">
      <c r="D410" s="7"/>
      <c r="E410" s="7"/>
      <c r="F410" s="7"/>
      <c r="G410" s="7"/>
      <c r="H410" s="7"/>
      <c r="I410" s="7"/>
      <c r="J410" s="7"/>
      <c r="K410" s="7"/>
    </row>
    <row r="411" spans="4:11" ht="12.75">
      <c r="D411" s="7"/>
      <c r="E411" s="7"/>
      <c r="F411" s="7"/>
      <c r="G411" s="7"/>
      <c r="H411" s="7"/>
      <c r="I411" s="7"/>
      <c r="J411" s="7"/>
      <c r="K411" s="7"/>
    </row>
    <row r="412" spans="4:11" ht="12.75">
      <c r="D412" s="7"/>
      <c r="E412" s="7"/>
      <c r="F412" s="7"/>
      <c r="G412" s="7"/>
      <c r="H412" s="7"/>
      <c r="I412" s="7"/>
      <c r="J412" s="7"/>
      <c r="K412" s="7"/>
    </row>
    <row r="413" spans="4:11" ht="12.75">
      <c r="D413" s="7"/>
      <c r="E413" s="7"/>
      <c r="F413" s="7"/>
      <c r="G413" s="7"/>
      <c r="H413" s="7"/>
      <c r="I413" s="7"/>
      <c r="J413" s="7"/>
      <c r="K413" s="7"/>
    </row>
    <row r="414" spans="4:11" ht="12.75">
      <c r="D414" s="7"/>
      <c r="E414" s="7"/>
      <c r="F414" s="7"/>
      <c r="G414" s="7"/>
      <c r="H414" s="7"/>
      <c r="I414" s="7"/>
      <c r="J414" s="7"/>
      <c r="K414" s="7"/>
    </row>
    <row r="415" spans="4:11" ht="12.75">
      <c r="D415" s="7"/>
      <c r="E415" s="7"/>
      <c r="F415" s="7"/>
      <c r="G415" s="7"/>
      <c r="H415" s="7"/>
      <c r="I415" s="7"/>
      <c r="J415" s="7"/>
      <c r="K415" s="7"/>
    </row>
    <row r="416" spans="4:11" ht="12.75">
      <c r="D416" s="7"/>
      <c r="E416" s="7"/>
      <c r="F416" s="7"/>
      <c r="G416" s="7"/>
      <c r="H416" s="7"/>
      <c r="I416" s="7"/>
      <c r="J416" s="7"/>
      <c r="K416" s="7"/>
    </row>
    <row r="417" spans="4:11" ht="12.75">
      <c r="D417" s="7"/>
      <c r="E417" s="7"/>
      <c r="F417" s="7"/>
      <c r="G417" s="7"/>
      <c r="H417" s="7"/>
      <c r="I417" s="7"/>
      <c r="J417" s="7"/>
      <c r="K417" s="7"/>
    </row>
    <row r="418" spans="4:11" ht="12.75">
      <c r="D418" s="7"/>
      <c r="E418" s="7"/>
      <c r="F418" s="7"/>
      <c r="G418" s="7"/>
      <c r="H418" s="7"/>
      <c r="I418" s="7"/>
      <c r="J418" s="7"/>
      <c r="K418" s="7"/>
    </row>
    <row r="419" spans="4:11" ht="12.75">
      <c r="D419" s="7"/>
      <c r="E419" s="7"/>
      <c r="F419" s="7"/>
      <c r="G419" s="7"/>
      <c r="H419" s="7"/>
      <c r="I419" s="7"/>
      <c r="J419" s="7"/>
      <c r="K419" s="7"/>
    </row>
    <row r="420" spans="4:11" ht="12.75">
      <c r="D420" s="7"/>
      <c r="E420" s="7"/>
      <c r="F420" s="7"/>
      <c r="G420" s="7"/>
      <c r="H420" s="7"/>
      <c r="I420" s="7"/>
      <c r="J420" s="7"/>
      <c r="K420" s="7"/>
    </row>
    <row r="421" spans="4:11" ht="12.75">
      <c r="D421" s="7"/>
      <c r="E421" s="7"/>
      <c r="F421" s="7"/>
      <c r="G421" s="7"/>
      <c r="H421" s="7"/>
      <c r="I421" s="7"/>
      <c r="J421" s="7"/>
      <c r="K421" s="7"/>
    </row>
    <row r="422" spans="4:11" ht="12.75">
      <c r="D422" s="7"/>
      <c r="E422" s="7"/>
      <c r="F422" s="7"/>
      <c r="G422" s="7"/>
      <c r="H422" s="7"/>
      <c r="I422" s="7"/>
      <c r="J422" s="7"/>
      <c r="K422" s="7"/>
    </row>
    <row r="423" spans="4:11" ht="12.75">
      <c r="D423" s="7"/>
      <c r="E423" s="7"/>
      <c r="F423" s="7"/>
      <c r="G423" s="7"/>
      <c r="H423" s="7"/>
      <c r="I423" s="7"/>
      <c r="J423" s="7"/>
      <c r="K423" s="7"/>
    </row>
    <row r="424" spans="4:11" ht="12.75">
      <c r="D424" s="7"/>
      <c r="E424" s="7"/>
      <c r="F424" s="7"/>
      <c r="G424" s="7"/>
      <c r="H424" s="7"/>
      <c r="I424" s="7"/>
      <c r="J424" s="7"/>
      <c r="K424" s="7"/>
    </row>
    <row r="425" spans="4:11" ht="12.75">
      <c r="D425" s="7"/>
      <c r="E425" s="7"/>
      <c r="F425" s="7"/>
      <c r="G425" s="7"/>
      <c r="H425" s="7"/>
      <c r="I425" s="7"/>
      <c r="J425" s="7"/>
      <c r="K425" s="7"/>
    </row>
    <row r="426" spans="4:11" ht="12.75">
      <c r="D426" s="7"/>
      <c r="E426" s="7"/>
      <c r="F426" s="7"/>
      <c r="G426" s="7"/>
      <c r="H426" s="7"/>
      <c r="I426" s="7"/>
      <c r="J426" s="7"/>
      <c r="K426" s="7"/>
    </row>
    <row r="427" spans="4:11" ht="12.75">
      <c r="D427" s="7"/>
      <c r="E427" s="7"/>
      <c r="F427" s="7"/>
      <c r="G427" s="7"/>
      <c r="H427" s="7"/>
      <c r="I427" s="7"/>
      <c r="J427" s="7"/>
      <c r="K427" s="7"/>
    </row>
    <row r="428" spans="4:11" ht="12.75">
      <c r="D428" s="7"/>
      <c r="E428" s="7"/>
      <c r="F428" s="7"/>
      <c r="G428" s="7"/>
      <c r="H428" s="7"/>
      <c r="I428" s="7"/>
      <c r="J428" s="7"/>
      <c r="K428" s="7"/>
    </row>
    <row r="429" spans="4:11" ht="12.75">
      <c r="D429" s="7"/>
      <c r="E429" s="7"/>
      <c r="F429" s="7"/>
      <c r="G429" s="7"/>
      <c r="H429" s="7"/>
      <c r="I429" s="7"/>
      <c r="J429" s="7"/>
      <c r="K429" s="7"/>
    </row>
    <row r="430" spans="4:11" ht="12.75">
      <c r="D430" s="7"/>
      <c r="E430" s="7"/>
      <c r="F430" s="7"/>
      <c r="G430" s="7"/>
      <c r="H430" s="7"/>
      <c r="I430" s="7"/>
      <c r="J430" s="7"/>
      <c r="K430" s="7"/>
    </row>
    <row r="431" spans="4:11" ht="12.75">
      <c r="D431" s="7"/>
      <c r="E431" s="7"/>
      <c r="F431" s="7"/>
      <c r="G431" s="7"/>
      <c r="H431" s="7"/>
      <c r="I431" s="7"/>
      <c r="J431" s="7"/>
      <c r="K431" s="7"/>
    </row>
    <row r="432" spans="4:11" ht="12.75">
      <c r="D432" s="7"/>
      <c r="E432" s="7"/>
      <c r="F432" s="7"/>
      <c r="G432" s="7"/>
      <c r="H432" s="7"/>
      <c r="I432" s="7"/>
      <c r="J432" s="7"/>
      <c r="K432" s="7"/>
    </row>
    <row r="433" spans="4:11" ht="12.75">
      <c r="D433" s="7"/>
      <c r="E433" s="7"/>
      <c r="F433" s="7"/>
      <c r="G433" s="7"/>
      <c r="H433" s="7"/>
      <c r="I433" s="7"/>
      <c r="J433" s="7"/>
      <c r="K433" s="7"/>
    </row>
    <row r="434" spans="4:11" ht="12.75">
      <c r="D434" s="7"/>
      <c r="E434" s="7"/>
      <c r="F434" s="7"/>
      <c r="G434" s="7"/>
      <c r="H434" s="7"/>
      <c r="I434" s="7"/>
      <c r="J434" s="7"/>
      <c r="K434" s="7"/>
    </row>
    <row r="435" spans="4:11" ht="12.75">
      <c r="D435" s="7"/>
      <c r="E435" s="7"/>
      <c r="F435" s="7"/>
      <c r="G435" s="7"/>
      <c r="H435" s="7"/>
      <c r="I435" s="7"/>
      <c r="J435" s="7"/>
      <c r="K435" s="7"/>
    </row>
    <row r="436" spans="4:11" ht="12.75">
      <c r="D436" s="7"/>
      <c r="E436" s="7"/>
      <c r="F436" s="7"/>
      <c r="G436" s="7"/>
      <c r="H436" s="7"/>
      <c r="I436" s="7"/>
      <c r="J436" s="7"/>
      <c r="K436" s="7"/>
    </row>
    <row r="437" spans="4:11" ht="12.75">
      <c r="D437" s="7"/>
      <c r="E437" s="7"/>
      <c r="F437" s="7"/>
      <c r="G437" s="7"/>
      <c r="H437" s="7"/>
      <c r="I437" s="7"/>
      <c r="J437" s="7"/>
      <c r="K437" s="7"/>
    </row>
    <row r="438" spans="4:11" ht="12.75">
      <c r="D438" s="7"/>
      <c r="E438" s="7"/>
      <c r="F438" s="7"/>
      <c r="G438" s="7"/>
      <c r="H438" s="7"/>
      <c r="I438" s="7"/>
      <c r="J438" s="7"/>
      <c r="K438" s="7"/>
    </row>
    <row r="439" spans="4:11" ht="12.75">
      <c r="D439" s="7"/>
      <c r="E439" s="7"/>
      <c r="F439" s="7"/>
      <c r="G439" s="7"/>
      <c r="H439" s="7"/>
      <c r="I439" s="7"/>
      <c r="J439" s="7"/>
      <c r="K439" s="7"/>
    </row>
    <row r="440" spans="4:11" ht="12.75">
      <c r="D440" s="7"/>
      <c r="E440" s="7"/>
      <c r="F440" s="7"/>
      <c r="G440" s="7"/>
      <c r="H440" s="7"/>
      <c r="I440" s="7"/>
      <c r="J440" s="7"/>
      <c r="K440" s="7"/>
    </row>
    <row r="441" spans="4:11" ht="12.75">
      <c r="D441" s="7"/>
      <c r="E441" s="7"/>
      <c r="F441" s="7"/>
      <c r="G441" s="7"/>
      <c r="H441" s="7"/>
      <c r="I441" s="7"/>
      <c r="J441" s="7"/>
      <c r="K441" s="7"/>
    </row>
    <row r="442" spans="4:11" ht="12.75">
      <c r="D442" s="7"/>
      <c r="E442" s="7"/>
      <c r="F442" s="7"/>
      <c r="G442" s="7"/>
      <c r="H442" s="7"/>
      <c r="I442" s="7"/>
      <c r="J442" s="7"/>
      <c r="K442" s="7"/>
    </row>
    <row r="443" spans="4:11" ht="12.75">
      <c r="D443" s="7"/>
      <c r="E443" s="7"/>
      <c r="F443" s="7"/>
      <c r="G443" s="7"/>
      <c r="H443" s="7"/>
      <c r="I443" s="7"/>
      <c r="J443" s="7"/>
      <c r="K443" s="7"/>
    </row>
    <row r="444" spans="4:11" ht="12.75">
      <c r="D444" s="7"/>
      <c r="E444" s="7"/>
      <c r="F444" s="7"/>
      <c r="G444" s="7"/>
      <c r="H444" s="7"/>
      <c r="I444" s="7"/>
      <c r="J444" s="7"/>
      <c r="K444" s="7"/>
    </row>
    <row r="445" spans="4:11" ht="12.75">
      <c r="D445" s="7"/>
      <c r="E445" s="7"/>
      <c r="F445" s="7"/>
      <c r="G445" s="7"/>
      <c r="H445" s="7"/>
      <c r="I445" s="7"/>
      <c r="J445" s="7"/>
      <c r="K445" s="7"/>
    </row>
    <row r="446" spans="4:11" ht="12.75">
      <c r="D446" s="7"/>
      <c r="E446" s="7"/>
      <c r="F446" s="7"/>
      <c r="G446" s="7"/>
      <c r="H446" s="7"/>
      <c r="I446" s="7"/>
      <c r="J446" s="7"/>
      <c r="K446" s="7"/>
    </row>
    <row r="447" spans="4:11" ht="12.75">
      <c r="D447" s="7"/>
      <c r="E447" s="7"/>
      <c r="F447" s="7"/>
      <c r="G447" s="7"/>
      <c r="H447" s="7"/>
      <c r="I447" s="7"/>
      <c r="J447" s="7"/>
      <c r="K447" s="7"/>
    </row>
    <row r="448" spans="4:11" ht="12.75">
      <c r="D448" s="7"/>
      <c r="E448" s="7"/>
      <c r="F448" s="7"/>
      <c r="G448" s="7"/>
      <c r="H448" s="7"/>
      <c r="I448" s="7"/>
      <c r="J448" s="7"/>
      <c r="K448" s="7"/>
    </row>
    <row r="449" spans="4:11" ht="12.75">
      <c r="D449" s="7"/>
      <c r="E449" s="7"/>
      <c r="F449" s="7"/>
      <c r="G449" s="7"/>
      <c r="H449" s="7"/>
      <c r="I449" s="7"/>
      <c r="J449" s="7"/>
      <c r="K449" s="7"/>
    </row>
    <row r="450" spans="4:11" ht="12.75">
      <c r="D450" s="7"/>
      <c r="E450" s="7"/>
      <c r="F450" s="7"/>
      <c r="G450" s="7"/>
      <c r="H450" s="7"/>
      <c r="I450" s="7"/>
      <c r="J450" s="7"/>
      <c r="K450" s="7"/>
    </row>
    <row r="451" spans="4:11" ht="12.75">
      <c r="D451" s="7"/>
      <c r="E451" s="7"/>
      <c r="F451" s="7"/>
      <c r="G451" s="7"/>
      <c r="H451" s="7"/>
      <c r="I451" s="7"/>
      <c r="J451" s="7"/>
      <c r="K451" s="7"/>
    </row>
    <row r="452" spans="4:11" ht="12.75">
      <c r="D452" s="7"/>
      <c r="E452" s="7"/>
      <c r="F452" s="7"/>
      <c r="G452" s="7"/>
      <c r="H452" s="7"/>
      <c r="I452" s="7"/>
      <c r="J452" s="7"/>
      <c r="K452" s="7"/>
    </row>
    <row r="453" spans="4:11" ht="12.75">
      <c r="D453" s="7"/>
      <c r="E453" s="7"/>
      <c r="F453" s="7"/>
      <c r="G453" s="7"/>
      <c r="H453" s="7"/>
      <c r="I453" s="7"/>
      <c r="J453" s="7"/>
      <c r="K453" s="7"/>
    </row>
    <row r="454" spans="4:11" ht="12.75">
      <c r="D454" s="7"/>
      <c r="E454" s="7"/>
      <c r="F454" s="7"/>
      <c r="G454" s="7"/>
      <c r="H454" s="7"/>
      <c r="I454" s="7"/>
      <c r="J454" s="7"/>
      <c r="K454" s="7"/>
    </row>
    <row r="455" spans="4:11" ht="12.75">
      <c r="D455" s="7"/>
      <c r="E455" s="7"/>
      <c r="F455" s="7"/>
      <c r="G455" s="7"/>
      <c r="H455" s="7"/>
      <c r="I455" s="7"/>
      <c r="J455" s="7"/>
      <c r="K455" s="7"/>
    </row>
    <row r="456" spans="4:11" ht="12.75">
      <c r="D456" s="7"/>
      <c r="E456" s="7"/>
      <c r="F456" s="7"/>
      <c r="G456" s="7"/>
      <c r="H456" s="7"/>
      <c r="I456" s="7"/>
      <c r="J456" s="7"/>
      <c r="K456" s="7"/>
    </row>
    <row r="457" spans="4:11" ht="12.75">
      <c r="D457" s="7"/>
      <c r="E457" s="7"/>
      <c r="F457" s="7"/>
      <c r="G457" s="7"/>
      <c r="H457" s="7"/>
      <c r="I457" s="7"/>
      <c r="J457" s="7"/>
      <c r="K457" s="7"/>
    </row>
    <row r="458" spans="4:11" ht="12.75">
      <c r="D458" s="7"/>
      <c r="E458" s="7"/>
      <c r="F458" s="7"/>
      <c r="G458" s="7"/>
      <c r="H458" s="7"/>
      <c r="I458" s="7"/>
      <c r="J458" s="7"/>
      <c r="K458" s="7"/>
    </row>
    <row r="459" spans="4:11" ht="12.75">
      <c r="D459" s="7"/>
      <c r="E459" s="7"/>
      <c r="F459" s="7"/>
      <c r="G459" s="7"/>
      <c r="H459" s="7"/>
      <c r="I459" s="7"/>
      <c r="J459" s="7"/>
      <c r="K459" s="7"/>
    </row>
    <row r="460" spans="4:11" ht="12.75">
      <c r="D460" s="7"/>
      <c r="E460" s="7"/>
      <c r="F460" s="7"/>
      <c r="G460" s="7"/>
      <c r="H460" s="7"/>
      <c r="I460" s="7"/>
      <c r="J460" s="7"/>
      <c r="K460" s="7"/>
    </row>
    <row r="461" spans="4:11" ht="12.75">
      <c r="D461" s="7"/>
      <c r="E461" s="7"/>
      <c r="F461" s="7"/>
      <c r="G461" s="7"/>
      <c r="H461" s="7"/>
      <c r="I461" s="7"/>
      <c r="J461" s="7"/>
      <c r="K461" s="7"/>
    </row>
    <row r="462" spans="4:11" ht="12.75">
      <c r="D462" s="7"/>
      <c r="E462" s="7"/>
      <c r="F462" s="7"/>
      <c r="G462" s="7"/>
      <c r="H462" s="7"/>
      <c r="I462" s="7"/>
      <c r="J462" s="7"/>
      <c r="K462" s="7"/>
    </row>
    <row r="463" spans="4:11" ht="12.75">
      <c r="D463" s="7"/>
      <c r="E463" s="7"/>
      <c r="F463" s="7"/>
      <c r="G463" s="7"/>
      <c r="H463" s="7"/>
      <c r="I463" s="7"/>
      <c r="J463" s="7"/>
      <c r="K463" s="7"/>
    </row>
    <row r="464" spans="4:11" ht="12.75">
      <c r="D464" s="7"/>
      <c r="E464" s="7"/>
      <c r="F464" s="7"/>
      <c r="G464" s="7"/>
      <c r="H464" s="7"/>
      <c r="I464" s="7"/>
      <c r="J464" s="7"/>
      <c r="K464" s="7"/>
    </row>
    <row r="465" spans="4:11" ht="12.75">
      <c r="D465" s="7"/>
      <c r="E465" s="7"/>
      <c r="F465" s="7"/>
      <c r="G465" s="7"/>
      <c r="H465" s="7"/>
      <c r="I465" s="7"/>
      <c r="J465" s="7"/>
      <c r="K465" s="7"/>
    </row>
    <row r="466" spans="4:11" ht="12.75">
      <c r="D466" s="7"/>
      <c r="E466" s="7"/>
      <c r="F466" s="7"/>
      <c r="G466" s="7"/>
      <c r="H466" s="7"/>
      <c r="I466" s="7"/>
      <c r="J466" s="7"/>
      <c r="K466" s="7"/>
    </row>
    <row r="467" spans="4:11" ht="12.75">
      <c r="D467" s="7"/>
      <c r="E467" s="7"/>
      <c r="F467" s="7"/>
      <c r="G467" s="7"/>
      <c r="H467" s="7"/>
      <c r="I467" s="7"/>
      <c r="J467" s="7"/>
      <c r="K467" s="7"/>
    </row>
    <row r="468" spans="4:11" ht="12.75">
      <c r="D468" s="7"/>
      <c r="E468" s="7"/>
      <c r="F468" s="7"/>
      <c r="G468" s="7"/>
      <c r="H468" s="7"/>
      <c r="I468" s="7"/>
      <c r="J468" s="7"/>
      <c r="K468" s="7"/>
    </row>
    <row r="469" spans="4:11" ht="12.75">
      <c r="D469" s="7"/>
      <c r="E469" s="7"/>
      <c r="F469" s="7"/>
      <c r="G469" s="7"/>
      <c r="H469" s="7"/>
      <c r="I469" s="7"/>
      <c r="J469" s="7"/>
      <c r="K469" s="7"/>
    </row>
    <row r="470" spans="4:11" ht="12.75">
      <c r="D470" s="7"/>
      <c r="E470" s="7"/>
      <c r="F470" s="7"/>
      <c r="G470" s="7"/>
      <c r="H470" s="7"/>
      <c r="I470" s="7"/>
      <c r="J470" s="7"/>
      <c r="K470" s="7"/>
    </row>
    <row r="471" spans="4:11" ht="12.75">
      <c r="D471" s="7"/>
      <c r="E471" s="7"/>
      <c r="F471" s="7"/>
      <c r="G471" s="7"/>
      <c r="H471" s="7"/>
      <c r="I471" s="7"/>
      <c r="J471" s="7"/>
      <c r="K471" s="7"/>
    </row>
    <row r="472" spans="4:11" ht="12.75">
      <c r="D472" s="7"/>
      <c r="E472" s="7"/>
      <c r="F472" s="7"/>
      <c r="G472" s="7"/>
      <c r="H472" s="7"/>
      <c r="I472" s="7"/>
      <c r="J472" s="7"/>
      <c r="K472" s="7"/>
    </row>
    <row r="473" spans="4:11" ht="12.75">
      <c r="D473" s="7"/>
      <c r="E473" s="7"/>
      <c r="F473" s="7"/>
      <c r="G473" s="7"/>
      <c r="H473" s="7"/>
      <c r="I473" s="7"/>
      <c r="J473" s="7"/>
      <c r="K473" s="7"/>
    </row>
    <row r="474" spans="4:11" ht="12.75">
      <c r="D474" s="7"/>
      <c r="E474" s="7"/>
      <c r="F474" s="7"/>
      <c r="G474" s="7"/>
      <c r="H474" s="7"/>
      <c r="I474" s="7"/>
      <c r="J474" s="7"/>
      <c r="K474" s="7"/>
    </row>
    <row r="475" spans="4:11" ht="12.75">
      <c r="D475" s="7"/>
      <c r="E475" s="7"/>
      <c r="F475" s="7"/>
      <c r="G475" s="7"/>
      <c r="H475" s="7"/>
      <c r="I475" s="7"/>
      <c r="J475" s="7"/>
      <c r="K475" s="7"/>
    </row>
    <row r="476" spans="4:11" ht="12.75">
      <c r="D476" s="7"/>
      <c r="E476" s="7"/>
      <c r="F476" s="7"/>
      <c r="G476" s="7"/>
      <c r="H476" s="7"/>
      <c r="I476" s="7"/>
      <c r="J476" s="7"/>
      <c r="K476" s="7"/>
    </row>
    <row r="477" spans="4:11" ht="12.75">
      <c r="D477" s="7"/>
      <c r="E477" s="7"/>
      <c r="F477" s="7"/>
      <c r="G477" s="7"/>
      <c r="H477" s="7"/>
      <c r="I477" s="7"/>
      <c r="J477" s="7"/>
      <c r="K477" s="7"/>
    </row>
    <row r="478" spans="4:11" ht="12.75">
      <c r="D478" s="7"/>
      <c r="E478" s="7"/>
      <c r="F478" s="7"/>
      <c r="G478" s="7"/>
      <c r="H478" s="7"/>
      <c r="I478" s="7"/>
      <c r="J478" s="7"/>
      <c r="K478" s="7"/>
    </row>
    <row r="479" spans="4:11" ht="12.75">
      <c r="D479" s="7"/>
      <c r="E479" s="7"/>
      <c r="F479" s="7"/>
      <c r="G479" s="7"/>
      <c r="H479" s="7"/>
      <c r="I479" s="7"/>
      <c r="J479" s="7"/>
      <c r="K479" s="7"/>
    </row>
    <row r="480" spans="4:11" ht="12.75">
      <c r="D480" s="7"/>
      <c r="E480" s="7"/>
      <c r="F480" s="7"/>
      <c r="G480" s="7"/>
      <c r="H480" s="7"/>
      <c r="I480" s="7"/>
      <c r="J480" s="7"/>
      <c r="K480" s="7"/>
    </row>
    <row r="481" spans="4:11" ht="12.75">
      <c r="D481" s="7"/>
      <c r="E481" s="7"/>
      <c r="F481" s="7"/>
      <c r="G481" s="7"/>
      <c r="H481" s="7"/>
      <c r="I481" s="7"/>
      <c r="J481" s="7"/>
      <c r="K481" s="7"/>
    </row>
    <row r="482" spans="4:11" ht="12.75">
      <c r="D482" s="7"/>
      <c r="E482" s="7"/>
      <c r="F482" s="7"/>
      <c r="G482" s="7"/>
      <c r="H482" s="7"/>
      <c r="I482" s="7"/>
      <c r="J482" s="7"/>
      <c r="K482" s="7"/>
    </row>
    <row r="483" spans="4:11" ht="12.75">
      <c r="D483" s="7"/>
      <c r="E483" s="7"/>
      <c r="F483" s="7"/>
      <c r="G483" s="7"/>
      <c r="H483" s="7"/>
      <c r="I483" s="7"/>
      <c r="J483" s="7"/>
      <c r="K483" s="7"/>
    </row>
    <row r="484" spans="4:11" ht="12.75">
      <c r="D484" s="7"/>
      <c r="E484" s="7"/>
      <c r="F484" s="7"/>
      <c r="G484" s="7"/>
      <c r="H484" s="7"/>
      <c r="I484" s="7"/>
      <c r="J484" s="7"/>
      <c r="K484" s="7"/>
    </row>
    <row r="485" spans="4:11" ht="12.75">
      <c r="D485" s="7"/>
      <c r="E485" s="7"/>
      <c r="F485" s="7"/>
      <c r="G485" s="7"/>
      <c r="H485" s="7"/>
      <c r="I485" s="7"/>
      <c r="J485" s="7"/>
      <c r="K485" s="7"/>
    </row>
    <row r="486" spans="4:11" ht="12.75">
      <c r="D486" s="7"/>
      <c r="E486" s="7"/>
      <c r="F486" s="7"/>
      <c r="G486" s="7"/>
      <c r="H486" s="7"/>
      <c r="I486" s="7"/>
      <c r="J486" s="7"/>
      <c r="K486" s="7"/>
    </row>
    <row r="487" spans="4:11" ht="12.75">
      <c r="D487" s="7"/>
      <c r="E487" s="7"/>
      <c r="F487" s="7"/>
      <c r="G487" s="7"/>
      <c r="H487" s="7"/>
      <c r="I487" s="7"/>
      <c r="J487" s="7"/>
      <c r="K487" s="7"/>
    </row>
    <row r="488" spans="4:11" ht="12.75">
      <c r="D488" s="7"/>
      <c r="E488" s="7"/>
      <c r="F488" s="7"/>
      <c r="G488" s="7"/>
      <c r="H488" s="7"/>
      <c r="I488" s="7"/>
      <c r="J488" s="7"/>
      <c r="K488" s="7"/>
    </row>
    <row r="489" spans="4:11" ht="12.75">
      <c r="D489" s="7"/>
      <c r="E489" s="7"/>
      <c r="F489" s="7"/>
      <c r="G489" s="7"/>
      <c r="H489" s="7"/>
      <c r="I489" s="7"/>
      <c r="J489" s="7"/>
      <c r="K489" s="7"/>
    </row>
    <row r="490" spans="4:11" ht="12.75">
      <c r="D490" s="7"/>
      <c r="E490" s="7"/>
      <c r="F490" s="7"/>
      <c r="G490" s="7"/>
      <c r="H490" s="7"/>
      <c r="I490" s="7"/>
      <c r="J490" s="7"/>
      <c r="K490" s="7"/>
    </row>
    <row r="491" spans="4:11" ht="12.75">
      <c r="D491" s="7"/>
      <c r="E491" s="7"/>
      <c r="F491" s="7"/>
      <c r="G491" s="7"/>
      <c r="H491" s="7"/>
      <c r="I491" s="7"/>
      <c r="J491" s="7"/>
      <c r="K491" s="7"/>
    </row>
    <row r="492" spans="4:11" ht="12.75">
      <c r="D492" s="7"/>
      <c r="E492" s="7"/>
      <c r="F492" s="7"/>
      <c r="G492" s="7"/>
      <c r="H492" s="7"/>
      <c r="I492" s="7"/>
      <c r="J492" s="7"/>
      <c r="K492" s="7"/>
    </row>
    <row r="493" spans="4:11" ht="12.75">
      <c r="D493" s="7"/>
      <c r="E493" s="7"/>
      <c r="F493" s="7"/>
      <c r="G493" s="7"/>
      <c r="H493" s="7"/>
      <c r="I493" s="7"/>
      <c r="J493" s="7"/>
      <c r="K493" s="7"/>
    </row>
    <row r="494" spans="4:11" ht="12.75">
      <c r="D494" s="7"/>
      <c r="E494" s="7"/>
      <c r="F494" s="7"/>
      <c r="G494" s="7"/>
      <c r="H494" s="7"/>
      <c r="I494" s="7"/>
      <c r="J494" s="7"/>
      <c r="K494" s="7"/>
    </row>
    <row r="495" spans="4:11" ht="12.75">
      <c r="D495" s="7"/>
      <c r="E495" s="7"/>
      <c r="F495" s="7"/>
      <c r="G495" s="7"/>
      <c r="H495" s="7"/>
      <c r="I495" s="7"/>
      <c r="J495" s="7"/>
      <c r="K495" s="7"/>
    </row>
    <row r="496" spans="4:11" ht="12.75">
      <c r="D496" s="7"/>
      <c r="E496" s="7"/>
      <c r="F496" s="7"/>
      <c r="G496" s="7"/>
      <c r="H496" s="7"/>
      <c r="I496" s="7"/>
      <c r="J496" s="7"/>
      <c r="K496" s="7"/>
    </row>
    <row r="497" spans="4:11" ht="12.75">
      <c r="D497" s="7"/>
      <c r="E497" s="7"/>
      <c r="F497" s="7"/>
      <c r="G497" s="7"/>
      <c r="H497" s="7"/>
      <c r="I497" s="7"/>
      <c r="J497" s="7"/>
      <c r="K497" s="7"/>
    </row>
    <row r="498" spans="4:11" ht="12.75">
      <c r="D498" s="7"/>
      <c r="E498" s="7"/>
      <c r="F498" s="7"/>
      <c r="G498" s="7"/>
      <c r="H498" s="7"/>
      <c r="I498" s="7"/>
      <c r="J498" s="7"/>
      <c r="K498" s="7"/>
    </row>
    <row r="499" spans="4:11" ht="12.75">
      <c r="D499" s="7"/>
      <c r="E499" s="7"/>
      <c r="F499" s="7"/>
      <c r="G499" s="7"/>
      <c r="H499" s="7"/>
      <c r="I499" s="7"/>
      <c r="J499" s="7"/>
      <c r="K499" s="7"/>
    </row>
    <row r="500" spans="4:11" ht="12.75">
      <c r="D500" s="7"/>
      <c r="E500" s="7"/>
      <c r="F500" s="7"/>
      <c r="G500" s="7"/>
      <c r="H500" s="7"/>
      <c r="I500" s="7"/>
      <c r="J500" s="7"/>
      <c r="K500" s="7"/>
    </row>
    <row r="501" spans="4:11" ht="12.75">
      <c r="D501" s="7"/>
      <c r="E501" s="7"/>
      <c r="F501" s="7"/>
      <c r="G501" s="7"/>
      <c r="H501" s="7"/>
      <c r="I501" s="7"/>
      <c r="J501" s="7"/>
      <c r="K501" s="7"/>
    </row>
    <row r="502" spans="4:11" ht="12.75">
      <c r="D502" s="7"/>
      <c r="E502" s="7"/>
      <c r="F502" s="7"/>
      <c r="G502" s="7"/>
      <c r="H502" s="7"/>
      <c r="I502" s="7"/>
      <c r="J502" s="7"/>
      <c r="K502" s="7"/>
    </row>
    <row r="503" spans="4:11" ht="12.75">
      <c r="D503" s="7"/>
      <c r="E503" s="7"/>
      <c r="F503" s="7"/>
      <c r="G503" s="7"/>
      <c r="H503" s="7"/>
      <c r="I503" s="7"/>
      <c r="J503" s="7"/>
      <c r="K503" s="7"/>
    </row>
    <row r="504" spans="4:11" ht="12.75">
      <c r="D504" s="7"/>
      <c r="E504" s="7"/>
      <c r="F504" s="7"/>
      <c r="G504" s="7"/>
      <c r="H504" s="7"/>
      <c r="I504" s="7"/>
      <c r="J504" s="7"/>
      <c r="K504" s="7"/>
    </row>
    <row r="505" spans="4:11" ht="12.75">
      <c r="D505" s="7"/>
      <c r="E505" s="7"/>
      <c r="F505" s="7"/>
      <c r="G505" s="7"/>
      <c r="H505" s="7"/>
      <c r="I505" s="7"/>
      <c r="J505" s="7"/>
      <c r="K505" s="7"/>
    </row>
    <row r="506" spans="4:11" ht="12.75">
      <c r="D506" s="7"/>
      <c r="E506" s="7"/>
      <c r="F506" s="7"/>
      <c r="G506" s="7"/>
      <c r="H506" s="7"/>
      <c r="I506" s="7"/>
      <c r="J506" s="7"/>
      <c r="K506" s="7"/>
    </row>
    <row r="507" spans="4:11" ht="12.75">
      <c r="D507" s="7"/>
      <c r="E507" s="7"/>
      <c r="F507" s="7"/>
      <c r="G507" s="7"/>
      <c r="H507" s="7"/>
      <c r="I507" s="7"/>
      <c r="J507" s="7"/>
      <c r="K507" s="7"/>
    </row>
    <row r="508" spans="4:11" ht="12.75">
      <c r="D508" s="7"/>
      <c r="E508" s="7"/>
      <c r="F508" s="7"/>
      <c r="G508" s="7"/>
      <c r="H508" s="7"/>
      <c r="I508" s="7"/>
      <c r="J508" s="7"/>
      <c r="K508" s="7"/>
    </row>
    <row r="509" spans="4:11" ht="12.75">
      <c r="D509" s="7"/>
      <c r="E509" s="7"/>
      <c r="F509" s="7"/>
      <c r="G509" s="7"/>
      <c r="H509" s="7"/>
      <c r="I509" s="7"/>
      <c r="J509" s="7"/>
      <c r="K509" s="7"/>
    </row>
    <row r="510" spans="4:11" ht="12.75">
      <c r="D510" s="7"/>
      <c r="E510" s="7"/>
      <c r="F510" s="7"/>
      <c r="G510" s="7"/>
      <c r="H510" s="7"/>
      <c r="I510" s="7"/>
      <c r="J510" s="7"/>
      <c r="K510" s="7"/>
    </row>
    <row r="511" spans="4:11" ht="12.75">
      <c r="D511" s="7"/>
      <c r="E511" s="7"/>
      <c r="F511" s="7"/>
      <c r="G511" s="7"/>
      <c r="H511" s="7"/>
      <c r="I511" s="7"/>
      <c r="J511" s="7"/>
      <c r="K511" s="7"/>
    </row>
    <row r="512" spans="4:11" ht="12.75">
      <c r="D512" s="7"/>
      <c r="E512" s="7"/>
      <c r="F512" s="7"/>
      <c r="G512" s="7"/>
      <c r="H512" s="7"/>
      <c r="I512" s="7"/>
      <c r="J512" s="7"/>
      <c r="K512" s="7"/>
    </row>
    <row r="513" spans="4:11" ht="12.75">
      <c r="D513" s="7"/>
      <c r="E513" s="7"/>
      <c r="F513" s="7"/>
      <c r="G513" s="7"/>
      <c r="H513" s="7"/>
      <c r="I513" s="7"/>
      <c r="J513" s="7"/>
      <c r="K513" s="7"/>
    </row>
    <row r="514" spans="4:11" ht="12.75">
      <c r="D514" s="7"/>
      <c r="E514" s="7"/>
      <c r="F514" s="7"/>
      <c r="G514" s="7"/>
      <c r="H514" s="7"/>
      <c r="I514" s="7"/>
      <c r="J514" s="7"/>
      <c r="K514" s="7"/>
    </row>
    <row r="515" spans="4:11" ht="12.75">
      <c r="D515" s="7"/>
      <c r="E515" s="7"/>
      <c r="F515" s="7"/>
      <c r="G515" s="7"/>
      <c r="H515" s="7"/>
      <c r="I515" s="7"/>
      <c r="J515" s="7"/>
      <c r="K515" s="7"/>
    </row>
    <row r="516" spans="4:11" ht="12.75">
      <c r="D516" s="7"/>
      <c r="E516" s="7"/>
      <c r="F516" s="7"/>
      <c r="G516" s="7"/>
      <c r="H516" s="7"/>
      <c r="I516" s="7"/>
      <c r="J516" s="7"/>
      <c r="K516" s="7"/>
    </row>
    <row r="517" spans="4:11" ht="12.75">
      <c r="D517" s="7"/>
      <c r="E517" s="7"/>
      <c r="F517" s="7"/>
      <c r="G517" s="7"/>
      <c r="H517" s="7"/>
      <c r="I517" s="7"/>
      <c r="J517" s="7"/>
      <c r="K517" s="7"/>
    </row>
    <row r="518" spans="4:11" ht="12.75">
      <c r="D518" s="7"/>
      <c r="E518" s="7"/>
      <c r="F518" s="7"/>
      <c r="G518" s="7"/>
      <c r="H518" s="7"/>
      <c r="I518" s="7"/>
      <c r="J518" s="7"/>
      <c r="K518" s="7"/>
    </row>
    <row r="519" spans="4:11" ht="12.75">
      <c r="D519" s="7"/>
      <c r="E519" s="7"/>
      <c r="F519" s="7"/>
      <c r="G519" s="7"/>
      <c r="H519" s="7"/>
      <c r="I519" s="7"/>
      <c r="J519" s="7"/>
      <c r="K519" s="7"/>
    </row>
    <row r="520" spans="4:11" ht="12.75">
      <c r="D520" s="7"/>
      <c r="E520" s="7"/>
      <c r="F520" s="7"/>
      <c r="G520" s="7"/>
      <c r="H520" s="7"/>
      <c r="I520" s="7"/>
      <c r="J520" s="7"/>
      <c r="K520" s="7"/>
    </row>
    <row r="521" spans="4:11" ht="12.75">
      <c r="D521" s="7"/>
      <c r="E521" s="7"/>
      <c r="F521" s="7"/>
      <c r="G521" s="7"/>
      <c r="H521" s="7"/>
      <c r="I521" s="7"/>
      <c r="J521" s="7"/>
      <c r="K521" s="7"/>
    </row>
    <row r="522" spans="4:11" ht="12.75">
      <c r="D522" s="7"/>
      <c r="E522" s="7"/>
      <c r="F522" s="7"/>
      <c r="G522" s="7"/>
      <c r="H522" s="7"/>
      <c r="I522" s="7"/>
      <c r="J522" s="7"/>
      <c r="K522" s="7"/>
    </row>
    <row r="523" spans="4:11" ht="12.75">
      <c r="D523" s="7"/>
      <c r="E523" s="7"/>
      <c r="F523" s="7"/>
      <c r="G523" s="7"/>
      <c r="H523" s="7"/>
      <c r="I523" s="7"/>
      <c r="J523" s="7"/>
      <c r="K523" s="7"/>
    </row>
    <row r="524" spans="4:11" ht="12.75">
      <c r="D524" s="7"/>
      <c r="E524" s="7"/>
      <c r="F524" s="7"/>
      <c r="G524" s="7"/>
      <c r="H524" s="7"/>
      <c r="I524" s="7"/>
      <c r="J524" s="7"/>
      <c r="K524" s="7"/>
    </row>
    <row r="525" spans="4:11" ht="12.75">
      <c r="D525" s="7"/>
      <c r="E525" s="7"/>
      <c r="F525" s="7"/>
      <c r="G525" s="7"/>
      <c r="H525" s="7"/>
      <c r="I525" s="7"/>
      <c r="J525" s="7"/>
      <c r="K525" s="7"/>
    </row>
    <row r="526" spans="4:11" ht="12.75">
      <c r="D526" s="7"/>
      <c r="E526" s="7"/>
      <c r="F526" s="7"/>
      <c r="G526" s="7"/>
      <c r="H526" s="7"/>
      <c r="I526" s="7"/>
      <c r="J526" s="7"/>
      <c r="K526" s="7"/>
    </row>
    <row r="527" spans="4:11" ht="12.75">
      <c r="D527" s="7"/>
      <c r="E527" s="7"/>
      <c r="F527" s="7"/>
      <c r="G527" s="7"/>
      <c r="H527" s="7"/>
      <c r="I527" s="7"/>
      <c r="J527" s="7"/>
      <c r="K527" s="7"/>
    </row>
    <row r="528" spans="4:11" ht="12.75">
      <c r="D528" s="7"/>
      <c r="E528" s="7"/>
      <c r="F528" s="7"/>
      <c r="G528" s="7"/>
      <c r="H528" s="7"/>
      <c r="I528" s="7"/>
      <c r="J528" s="7"/>
      <c r="K528" s="7"/>
    </row>
    <row r="529" spans="4:11" ht="12.75">
      <c r="D529" s="7"/>
      <c r="E529" s="7"/>
      <c r="F529" s="7"/>
      <c r="G529" s="7"/>
      <c r="H529" s="7"/>
      <c r="I529" s="7"/>
      <c r="J529" s="7"/>
      <c r="K529" s="7"/>
    </row>
    <row r="530" spans="4:11" ht="12.75">
      <c r="D530" s="7"/>
      <c r="E530" s="7"/>
      <c r="F530" s="7"/>
      <c r="G530" s="7"/>
      <c r="H530" s="7"/>
      <c r="I530" s="7"/>
      <c r="J530" s="7"/>
      <c r="K530" s="7"/>
    </row>
    <row r="531" spans="4:11" ht="12.75">
      <c r="D531" s="7"/>
      <c r="E531" s="7"/>
      <c r="F531" s="7"/>
      <c r="G531" s="7"/>
      <c r="H531" s="7"/>
      <c r="I531" s="7"/>
      <c r="J531" s="7"/>
      <c r="K531" s="7"/>
    </row>
    <row r="532" spans="4:11" ht="12.75">
      <c r="D532" s="7"/>
      <c r="E532" s="7"/>
      <c r="F532" s="7"/>
      <c r="G532" s="7"/>
      <c r="H532" s="7"/>
      <c r="I532" s="7"/>
      <c r="J532" s="7"/>
      <c r="K532" s="7"/>
    </row>
    <row r="533" spans="4:11" ht="12.75">
      <c r="D533" s="7"/>
      <c r="E533" s="7"/>
      <c r="F533" s="7"/>
      <c r="G533" s="7"/>
      <c r="H533" s="7"/>
      <c r="I533" s="7"/>
      <c r="J533" s="7"/>
      <c r="K533" s="7"/>
    </row>
    <row r="534" spans="4:11" ht="12.75">
      <c r="D534" s="7"/>
      <c r="E534" s="7"/>
      <c r="F534" s="7"/>
      <c r="G534" s="7"/>
      <c r="H534" s="7"/>
      <c r="I534" s="7"/>
      <c r="J534" s="7"/>
      <c r="K534" s="7"/>
    </row>
    <row r="535" spans="4:11" ht="12.75">
      <c r="D535" s="7"/>
      <c r="E535" s="7"/>
      <c r="F535" s="7"/>
      <c r="G535" s="7"/>
      <c r="H535" s="7"/>
      <c r="I535" s="7"/>
      <c r="J535" s="7"/>
      <c r="K535" s="7"/>
    </row>
    <row r="536" spans="4:11" ht="12.75">
      <c r="D536" s="7"/>
      <c r="E536" s="7"/>
      <c r="F536" s="7"/>
      <c r="G536" s="7"/>
      <c r="H536" s="7"/>
      <c r="I536" s="7"/>
      <c r="J536" s="7"/>
      <c r="K536" s="7"/>
    </row>
    <row r="537" spans="4:11" ht="12.75">
      <c r="D537" s="7"/>
      <c r="E537" s="7"/>
      <c r="F537" s="7"/>
      <c r="G537" s="7"/>
      <c r="H537" s="7"/>
      <c r="I537" s="7"/>
      <c r="J537" s="7"/>
      <c r="K537" s="7"/>
    </row>
    <row r="538" spans="4:11" ht="12.75">
      <c r="D538" s="7"/>
      <c r="E538" s="7"/>
      <c r="F538" s="7"/>
      <c r="G538" s="7"/>
      <c r="H538" s="7"/>
      <c r="I538" s="7"/>
      <c r="J538" s="7"/>
      <c r="K538" s="7"/>
    </row>
    <row r="539" spans="4:11" ht="12.75">
      <c r="D539" s="7"/>
      <c r="E539" s="7"/>
      <c r="F539" s="7"/>
      <c r="G539" s="7"/>
      <c r="H539" s="7"/>
      <c r="I539" s="7"/>
      <c r="J539" s="7"/>
      <c r="K539" s="7"/>
    </row>
    <row r="540" spans="4:11" ht="12.75">
      <c r="D540" s="7"/>
      <c r="E540" s="7"/>
      <c r="F540" s="7"/>
      <c r="G540" s="7"/>
      <c r="H540" s="7"/>
      <c r="I540" s="7"/>
      <c r="J540" s="7"/>
      <c r="K540" s="7"/>
    </row>
    <row r="541" spans="4:11" ht="12.75">
      <c r="D541" s="7"/>
      <c r="E541" s="7"/>
      <c r="F541" s="7"/>
      <c r="G541" s="7"/>
      <c r="H541" s="7"/>
      <c r="I541" s="7"/>
      <c r="J541" s="7"/>
      <c r="K541" s="7"/>
    </row>
    <row r="542" spans="4:11" ht="12.75">
      <c r="D542" s="7"/>
      <c r="E542" s="7"/>
      <c r="F542" s="7"/>
      <c r="G542" s="7"/>
      <c r="H542" s="7"/>
      <c r="I542" s="7"/>
      <c r="J542" s="7"/>
      <c r="K542" s="7"/>
    </row>
    <row r="543" spans="4:11" ht="12.75">
      <c r="D543" s="7"/>
      <c r="E543" s="7"/>
      <c r="F543" s="7"/>
      <c r="G543" s="7"/>
      <c r="H543" s="7"/>
      <c r="I543" s="7"/>
      <c r="J543" s="7"/>
      <c r="K543" s="7"/>
    </row>
    <row r="544" spans="4:11" ht="12.75">
      <c r="D544" s="7"/>
      <c r="E544" s="7"/>
      <c r="F544" s="7"/>
      <c r="G544" s="7"/>
      <c r="H544" s="7"/>
      <c r="I544" s="7"/>
      <c r="J544" s="7"/>
      <c r="K544" s="7"/>
    </row>
    <row r="545" spans="4:11" ht="12.75">
      <c r="D545" s="7"/>
      <c r="E545" s="7"/>
      <c r="F545" s="7"/>
      <c r="G545" s="7"/>
      <c r="H545" s="7"/>
      <c r="I545" s="7"/>
      <c r="J545" s="7"/>
      <c r="K545" s="7"/>
    </row>
    <row r="546" spans="4:11" ht="12.75">
      <c r="D546" s="7"/>
      <c r="E546" s="7"/>
      <c r="F546" s="7"/>
      <c r="G546" s="7"/>
      <c r="H546" s="7"/>
      <c r="I546" s="7"/>
      <c r="J546" s="7"/>
      <c r="K546" s="7"/>
    </row>
    <row r="547" spans="4:11" ht="12.75">
      <c r="D547" s="7"/>
      <c r="E547" s="7"/>
      <c r="F547" s="7"/>
      <c r="G547" s="7"/>
      <c r="H547" s="7"/>
      <c r="I547" s="7"/>
      <c r="J547" s="7"/>
      <c r="K547" s="7"/>
    </row>
    <row r="548" spans="4:11" ht="12.75">
      <c r="D548" s="7"/>
      <c r="E548" s="7"/>
      <c r="F548" s="7"/>
      <c r="G548" s="7"/>
      <c r="H548" s="7"/>
      <c r="I548" s="7"/>
      <c r="J548" s="7"/>
      <c r="K548" s="7"/>
    </row>
    <row r="549" spans="4:11" ht="12.75">
      <c r="D549" s="7"/>
      <c r="E549" s="7"/>
      <c r="F549" s="7"/>
      <c r="G549" s="7"/>
      <c r="H549" s="7"/>
      <c r="I549" s="7"/>
      <c r="J549" s="7"/>
      <c r="K549" s="7"/>
    </row>
    <row r="550" spans="4:11" ht="12.75">
      <c r="D550" s="7"/>
      <c r="E550" s="7"/>
      <c r="F550" s="7"/>
      <c r="G550" s="7"/>
      <c r="H550" s="7"/>
      <c r="I550" s="7"/>
      <c r="J550" s="7"/>
      <c r="K550" s="7"/>
    </row>
    <row r="551" spans="4:11" ht="12.75">
      <c r="D551" s="7"/>
      <c r="E551" s="7"/>
      <c r="F551" s="7"/>
      <c r="G551" s="7"/>
      <c r="H551" s="7"/>
      <c r="I551" s="7"/>
      <c r="J551" s="7"/>
      <c r="K551" s="7"/>
    </row>
    <row r="552" spans="4:11" ht="12.75">
      <c r="D552" s="7"/>
      <c r="E552" s="7"/>
      <c r="F552" s="7"/>
      <c r="G552" s="7"/>
      <c r="H552" s="7"/>
      <c r="I552" s="7"/>
      <c r="J552" s="7"/>
      <c r="K552" s="7"/>
    </row>
    <row r="553" spans="4:11" ht="12.75">
      <c r="D553" s="7"/>
      <c r="E553" s="7"/>
      <c r="F553" s="7"/>
      <c r="G553" s="7"/>
      <c r="H553" s="7"/>
      <c r="I553" s="7"/>
      <c r="J553" s="7"/>
      <c r="K553" s="7"/>
    </row>
    <row r="554" spans="4:11" ht="12.75">
      <c r="D554" s="7"/>
      <c r="E554" s="7"/>
      <c r="F554" s="7"/>
      <c r="G554" s="7"/>
      <c r="H554" s="7"/>
      <c r="I554" s="7"/>
      <c r="J554" s="7"/>
      <c r="K554" s="7"/>
    </row>
    <row r="555" spans="4:11" ht="12.75">
      <c r="D555" s="7"/>
      <c r="E555" s="7"/>
      <c r="F555" s="7"/>
      <c r="G555" s="7"/>
      <c r="H555" s="7"/>
      <c r="I555" s="7"/>
      <c r="J555" s="7"/>
      <c r="K555" s="7"/>
    </row>
    <row r="556" spans="4:11" ht="12.75">
      <c r="D556" s="7"/>
      <c r="E556" s="7"/>
      <c r="F556" s="7"/>
      <c r="G556" s="7"/>
      <c r="H556" s="7"/>
      <c r="I556" s="7"/>
      <c r="J556" s="7"/>
      <c r="K556" s="7"/>
    </row>
    <row r="557" spans="4:11" ht="12.75">
      <c r="D557" s="7"/>
      <c r="E557" s="7"/>
      <c r="F557" s="7"/>
      <c r="G557" s="7"/>
      <c r="H557" s="7"/>
      <c r="I557" s="7"/>
      <c r="J557" s="7"/>
      <c r="K557" s="7"/>
    </row>
    <row r="558" spans="4:11" ht="12.75">
      <c r="D558" s="7"/>
      <c r="E558" s="7"/>
      <c r="F558" s="7"/>
      <c r="G558" s="7"/>
      <c r="H558" s="7"/>
      <c r="I558" s="7"/>
      <c r="J558" s="7"/>
      <c r="K558" s="7"/>
    </row>
    <row r="559" spans="4:11" ht="12.75">
      <c r="D559" s="7"/>
      <c r="E559" s="7"/>
      <c r="F559" s="7"/>
      <c r="G559" s="7"/>
      <c r="H559" s="7"/>
      <c r="I559" s="7"/>
      <c r="J559" s="7"/>
      <c r="K559" s="7"/>
    </row>
    <row r="560" spans="4:11" ht="12.75">
      <c r="D560" s="7"/>
      <c r="E560" s="7"/>
      <c r="F560" s="7"/>
      <c r="G560" s="7"/>
      <c r="H560" s="7"/>
      <c r="I560" s="7"/>
      <c r="J560" s="7"/>
      <c r="K560" s="7"/>
    </row>
    <row r="561" spans="4:11" ht="12.75">
      <c r="D561" s="7"/>
      <c r="E561" s="7"/>
      <c r="F561" s="7"/>
      <c r="G561" s="7"/>
      <c r="H561" s="7"/>
      <c r="I561" s="7"/>
      <c r="J561" s="7"/>
      <c r="K561" s="7"/>
    </row>
    <row r="562" spans="4:11" ht="12.75">
      <c r="D562" s="7"/>
      <c r="E562" s="7"/>
      <c r="F562" s="7"/>
      <c r="G562" s="7"/>
      <c r="H562" s="7"/>
      <c r="I562" s="7"/>
      <c r="J562" s="7"/>
      <c r="K562" s="7"/>
    </row>
    <row r="563" spans="4:11" ht="12.75">
      <c r="D563" s="7"/>
      <c r="E563" s="7"/>
      <c r="F563" s="7"/>
      <c r="G563" s="7"/>
      <c r="H563" s="7"/>
      <c r="I563" s="7"/>
      <c r="J563" s="7"/>
      <c r="K563" s="7"/>
    </row>
    <row r="564" spans="4:11" ht="12.75">
      <c r="D564" s="7"/>
      <c r="E564" s="7"/>
      <c r="F564" s="7"/>
      <c r="G564" s="7"/>
      <c r="H564" s="7"/>
      <c r="I564" s="7"/>
      <c r="J564" s="7"/>
      <c r="K564" s="7"/>
    </row>
    <row r="565" spans="4:11" ht="12.75">
      <c r="D565" s="7"/>
      <c r="E565" s="7"/>
      <c r="F565" s="7"/>
      <c r="G565" s="7"/>
      <c r="H565" s="7"/>
      <c r="I565" s="7"/>
      <c r="J565" s="7"/>
      <c r="K565" s="7"/>
    </row>
    <row r="566" spans="4:11" ht="12.75">
      <c r="D566" s="7"/>
      <c r="E566" s="7"/>
      <c r="F566" s="7"/>
      <c r="G566" s="7"/>
      <c r="H566" s="7"/>
      <c r="I566" s="7"/>
      <c r="J566" s="7"/>
      <c r="K566" s="7"/>
    </row>
    <row r="567" spans="4:11" ht="12.75">
      <c r="D567" s="7"/>
      <c r="E567" s="7"/>
      <c r="F567" s="7"/>
      <c r="G567" s="7"/>
      <c r="H567" s="7"/>
      <c r="I567" s="7"/>
      <c r="J567" s="7"/>
      <c r="K567" s="7"/>
    </row>
    <row r="568" spans="4:11" ht="12.75">
      <c r="D568" s="7"/>
      <c r="E568" s="7"/>
      <c r="F568" s="7"/>
      <c r="G568" s="7"/>
      <c r="H568" s="7"/>
      <c r="I568" s="7"/>
      <c r="J568" s="7"/>
      <c r="K568" s="7"/>
    </row>
    <row r="569" spans="4:11" ht="12.75">
      <c r="D569" s="7"/>
      <c r="E569" s="7"/>
      <c r="F569" s="7"/>
      <c r="G569" s="7"/>
      <c r="H569" s="7"/>
      <c r="I569" s="7"/>
      <c r="J569" s="7"/>
      <c r="K569" s="7"/>
    </row>
    <row r="570" spans="4:11" ht="12.75">
      <c r="D570" s="7"/>
      <c r="E570" s="7"/>
      <c r="F570" s="7"/>
      <c r="G570" s="7"/>
      <c r="H570" s="7"/>
      <c r="I570" s="7"/>
      <c r="J570" s="7"/>
      <c r="K570" s="7"/>
    </row>
    <row r="571" spans="4:11" ht="12.75">
      <c r="D571" s="7"/>
      <c r="E571" s="7"/>
      <c r="F571" s="7"/>
      <c r="G571" s="7"/>
      <c r="H571" s="7"/>
      <c r="I571" s="7"/>
      <c r="J571" s="7"/>
      <c r="K571" s="7"/>
    </row>
    <row r="572" spans="4:11" ht="12.75">
      <c r="D572" s="7"/>
      <c r="E572" s="7"/>
      <c r="F572" s="7"/>
      <c r="G572" s="7"/>
      <c r="H572" s="7"/>
      <c r="I572" s="7"/>
      <c r="J572" s="7"/>
      <c r="K572" s="7"/>
    </row>
    <row r="573" spans="4:11" ht="12.75">
      <c r="D573" s="7"/>
      <c r="E573" s="7"/>
      <c r="F573" s="7"/>
      <c r="G573" s="7"/>
      <c r="H573" s="7"/>
      <c r="I573" s="7"/>
      <c r="J573" s="7"/>
      <c r="K573" s="7"/>
    </row>
    <row r="574" spans="4:11" ht="12.75">
      <c r="D574" s="7"/>
      <c r="E574" s="7"/>
      <c r="F574" s="7"/>
      <c r="G574" s="7"/>
      <c r="H574" s="7"/>
      <c r="I574" s="7"/>
      <c r="J574" s="7"/>
      <c r="K574" s="7"/>
    </row>
    <row r="575" spans="4:11" ht="12.75">
      <c r="D575" s="7"/>
      <c r="E575" s="7"/>
      <c r="F575" s="7"/>
      <c r="G575" s="7"/>
      <c r="H575" s="7"/>
      <c r="I575" s="7"/>
      <c r="J575" s="7"/>
      <c r="K575" s="7"/>
    </row>
    <row r="576" spans="4:11" ht="12.75">
      <c r="D576" s="7"/>
      <c r="E576" s="7"/>
      <c r="F576" s="7"/>
      <c r="G576" s="7"/>
      <c r="H576" s="7"/>
      <c r="I576" s="7"/>
      <c r="J576" s="7"/>
      <c r="K576" s="7"/>
    </row>
    <row r="577" spans="4:11" ht="12.75">
      <c r="D577" s="7"/>
      <c r="E577" s="7"/>
      <c r="F577" s="7"/>
      <c r="G577" s="7"/>
      <c r="H577" s="7"/>
      <c r="I577" s="7"/>
      <c r="J577" s="7"/>
      <c r="K577" s="7"/>
    </row>
    <row r="578" spans="4:11" ht="12.75">
      <c r="D578" s="7"/>
      <c r="E578" s="7"/>
      <c r="F578" s="7"/>
      <c r="G578" s="7"/>
      <c r="H578" s="7"/>
      <c r="I578" s="7"/>
      <c r="J578" s="7"/>
      <c r="K578" s="7"/>
    </row>
    <row r="579" spans="4:11" ht="12.75">
      <c r="D579" s="7"/>
      <c r="E579" s="7"/>
      <c r="F579" s="7"/>
      <c r="G579" s="7"/>
      <c r="H579" s="7"/>
      <c r="I579" s="7"/>
      <c r="J579" s="7"/>
      <c r="K579" s="7"/>
    </row>
    <row r="580" spans="4:11" ht="12.75">
      <c r="D580" s="7"/>
      <c r="E580" s="7"/>
      <c r="F580" s="7"/>
      <c r="G580" s="7"/>
      <c r="H580" s="7"/>
      <c r="I580" s="7"/>
      <c r="J580" s="7"/>
      <c r="K580" s="7"/>
    </row>
    <row r="581" spans="4:11" ht="12.75">
      <c r="D581" s="7"/>
      <c r="E581" s="7"/>
      <c r="F581" s="7"/>
      <c r="G581" s="7"/>
      <c r="H581" s="7"/>
      <c r="I581" s="7"/>
      <c r="J581" s="7"/>
      <c r="K581" s="7"/>
    </row>
    <row r="582" spans="4:11" ht="12.75">
      <c r="D582" s="7"/>
      <c r="E582" s="7"/>
      <c r="F582" s="7"/>
      <c r="G582" s="7"/>
      <c r="H582" s="7"/>
      <c r="I582" s="7"/>
      <c r="J582" s="7"/>
      <c r="K582" s="7"/>
    </row>
    <row r="583" spans="4:11" ht="12.75">
      <c r="D583" s="7"/>
      <c r="E583" s="7"/>
      <c r="F583" s="7"/>
      <c r="G583" s="7"/>
      <c r="H583" s="7"/>
      <c r="I583" s="7"/>
      <c r="J583" s="7"/>
      <c r="K583" s="7"/>
    </row>
    <row r="584" spans="4:11" ht="12.75">
      <c r="D584" s="7"/>
      <c r="E584" s="7"/>
      <c r="F584" s="7"/>
      <c r="G584" s="7"/>
      <c r="H584" s="7"/>
      <c r="I584" s="7"/>
      <c r="J584" s="7"/>
      <c r="K584" s="7"/>
    </row>
    <row r="585" spans="4:11" ht="12.75">
      <c r="D585" s="7"/>
      <c r="E585" s="7"/>
      <c r="F585" s="7"/>
      <c r="G585" s="7"/>
      <c r="H585" s="7"/>
      <c r="I585" s="7"/>
      <c r="J585" s="7"/>
      <c r="K585" s="7"/>
    </row>
    <row r="586" spans="4:11" ht="12.75">
      <c r="D586" s="7"/>
      <c r="E586" s="7"/>
      <c r="F586" s="7"/>
      <c r="G586" s="7"/>
      <c r="H586" s="7"/>
      <c r="I586" s="7"/>
      <c r="J586" s="7"/>
      <c r="K586" s="7"/>
    </row>
    <row r="587" spans="4:11" ht="12.75">
      <c r="D587" s="7"/>
      <c r="E587" s="7"/>
      <c r="F587" s="7"/>
      <c r="G587" s="7"/>
      <c r="H587" s="7"/>
      <c r="I587" s="7"/>
      <c r="J587" s="7"/>
      <c r="K587" s="7"/>
    </row>
    <row r="588" spans="4:11" ht="12.75">
      <c r="D588" s="7"/>
      <c r="E588" s="7"/>
      <c r="F588" s="7"/>
      <c r="G588" s="7"/>
      <c r="H588" s="7"/>
      <c r="I588" s="7"/>
      <c r="J588" s="7"/>
      <c r="K588" s="7"/>
    </row>
    <row r="589" spans="4:11" ht="12.75">
      <c r="D589" s="7"/>
      <c r="E589" s="7"/>
      <c r="F589" s="7"/>
      <c r="G589" s="7"/>
      <c r="H589" s="7"/>
      <c r="I589" s="7"/>
      <c r="J589" s="7"/>
      <c r="K589" s="7"/>
    </row>
    <row r="590" spans="4:11" ht="12.75">
      <c r="D590" s="10"/>
      <c r="E590" s="10"/>
      <c r="F590" s="10"/>
      <c r="G590" s="10"/>
      <c r="H590" s="10"/>
      <c r="I590" s="10"/>
      <c r="J590" s="10"/>
      <c r="K590" s="10"/>
    </row>
    <row r="591" spans="4:11" ht="12.75">
      <c r="D591" s="10"/>
      <c r="E591" s="10"/>
      <c r="F591" s="10"/>
      <c r="G591" s="10"/>
      <c r="H591" s="10"/>
      <c r="I591" s="10"/>
      <c r="J591" s="10"/>
      <c r="K591" s="10"/>
    </row>
    <row r="592" spans="4:11" ht="12.75">
      <c r="D592" s="10"/>
      <c r="E592" s="10"/>
      <c r="F592" s="10"/>
      <c r="G592" s="10"/>
      <c r="H592" s="10"/>
      <c r="I592" s="10"/>
      <c r="J592" s="10"/>
      <c r="K592" s="10"/>
    </row>
    <row r="593" spans="4:11" ht="12.75">
      <c r="D593" s="10"/>
      <c r="E593" s="10"/>
      <c r="F593" s="10"/>
      <c r="G593" s="10"/>
      <c r="H593" s="10"/>
      <c r="I593" s="10"/>
      <c r="J593" s="10"/>
      <c r="K593" s="10"/>
    </row>
    <row r="594" spans="4:11" ht="12.75">
      <c r="D594" s="10"/>
      <c r="E594" s="10"/>
      <c r="F594" s="10"/>
      <c r="G594" s="10"/>
      <c r="H594" s="10"/>
      <c r="I594" s="10"/>
      <c r="J594" s="10"/>
      <c r="K594" s="10"/>
    </row>
    <row r="595" spans="4:11" ht="12.75">
      <c r="D595" s="10"/>
      <c r="E595" s="10"/>
      <c r="F595" s="10"/>
      <c r="G595" s="10"/>
      <c r="H595" s="10"/>
      <c r="I595" s="10"/>
      <c r="J595" s="10"/>
      <c r="K595" s="10"/>
    </row>
    <row r="596" spans="4:11" ht="12.75">
      <c r="D596" s="10"/>
      <c r="E596" s="10"/>
      <c r="F596" s="10"/>
      <c r="G596" s="10"/>
      <c r="H596" s="10"/>
      <c r="I596" s="10"/>
      <c r="J596" s="10"/>
      <c r="K596" s="10"/>
    </row>
    <row r="597" spans="4:11" ht="12.75">
      <c r="D597" s="10"/>
      <c r="E597" s="10"/>
      <c r="F597" s="10"/>
      <c r="G597" s="10"/>
      <c r="H597" s="10"/>
      <c r="I597" s="10"/>
      <c r="J597" s="10"/>
      <c r="K597" s="10"/>
    </row>
    <row r="598" spans="4:11" ht="12.75">
      <c r="D598" s="10"/>
      <c r="E598" s="10"/>
      <c r="F598" s="10"/>
      <c r="G598" s="10"/>
      <c r="H598" s="10"/>
      <c r="I598" s="10"/>
      <c r="J598" s="10"/>
      <c r="K598" s="10"/>
    </row>
    <row r="599" spans="4:11" ht="12.75">
      <c r="D599" s="10"/>
      <c r="E599" s="10"/>
      <c r="F599" s="10"/>
      <c r="G599" s="10"/>
      <c r="H599" s="10"/>
      <c r="I599" s="10"/>
      <c r="J599" s="10"/>
      <c r="K599" s="10"/>
    </row>
    <row r="600" spans="4:11" ht="12.75">
      <c r="D600" s="10"/>
      <c r="E600" s="10"/>
      <c r="F600" s="10"/>
      <c r="G600" s="10"/>
      <c r="H600" s="10"/>
      <c r="I600" s="10"/>
      <c r="J600" s="10"/>
      <c r="K600" s="10"/>
    </row>
    <row r="601" spans="4:11" ht="12.75">
      <c r="D601" s="10"/>
      <c r="E601" s="10"/>
      <c r="F601" s="10"/>
      <c r="G601" s="10"/>
      <c r="H601" s="10"/>
      <c r="I601" s="10"/>
      <c r="J601" s="10"/>
      <c r="K601" s="10"/>
    </row>
    <row r="602" spans="4:11" ht="12.75">
      <c r="D602" s="10"/>
      <c r="E602" s="10"/>
      <c r="F602" s="10"/>
      <c r="G602" s="10"/>
      <c r="H602" s="10"/>
      <c r="I602" s="10"/>
      <c r="J602" s="10"/>
      <c r="K602" s="10"/>
    </row>
    <row r="603" spans="4:11" ht="12.75">
      <c r="D603" s="10"/>
      <c r="E603" s="10"/>
      <c r="F603" s="10"/>
      <c r="G603" s="10"/>
      <c r="H603" s="10"/>
      <c r="I603" s="10"/>
      <c r="J603" s="10"/>
      <c r="K603" s="10"/>
    </row>
    <row r="604" spans="4:11" ht="12.75">
      <c r="D604" s="10"/>
      <c r="E604" s="10"/>
      <c r="F604" s="10"/>
      <c r="G604" s="10"/>
      <c r="H604" s="10"/>
      <c r="I604" s="10"/>
      <c r="J604" s="10"/>
      <c r="K604" s="10"/>
    </row>
    <row r="605" spans="4:11" ht="12.75">
      <c r="D605" s="10"/>
      <c r="E605" s="10"/>
      <c r="F605" s="10"/>
      <c r="G605" s="10"/>
      <c r="H605" s="10"/>
      <c r="I605" s="10"/>
      <c r="J605" s="10"/>
      <c r="K605" s="10"/>
    </row>
    <row r="606" spans="4:11" ht="12.75">
      <c r="D606" s="10"/>
      <c r="E606" s="10"/>
      <c r="F606" s="10"/>
      <c r="G606" s="10"/>
      <c r="H606" s="10"/>
      <c r="I606" s="10"/>
      <c r="J606" s="10"/>
      <c r="K606" s="10"/>
    </row>
    <row r="607" spans="4:11" ht="12.75">
      <c r="D607" s="10"/>
      <c r="E607" s="10"/>
      <c r="F607" s="10"/>
      <c r="G607" s="10"/>
      <c r="H607" s="10"/>
      <c r="I607" s="10"/>
      <c r="J607" s="10"/>
      <c r="K607" s="10"/>
    </row>
    <row r="608" spans="4:11" ht="12.75">
      <c r="D608" s="10"/>
      <c r="E608" s="10"/>
      <c r="F608" s="10"/>
      <c r="G608" s="10"/>
      <c r="H608" s="10"/>
      <c r="I608" s="10"/>
      <c r="J608" s="10"/>
      <c r="K608" s="10"/>
    </row>
    <row r="609" spans="4:11" ht="12.75">
      <c r="D609" s="10"/>
      <c r="E609" s="10"/>
      <c r="F609" s="10"/>
      <c r="G609" s="10"/>
      <c r="H609" s="10"/>
      <c r="I609" s="10"/>
      <c r="J609" s="10"/>
      <c r="K609" s="10"/>
    </row>
    <row r="610" spans="4:11" ht="12.75">
      <c r="D610" s="10"/>
      <c r="E610" s="10"/>
      <c r="F610" s="10"/>
      <c r="G610" s="10"/>
      <c r="H610" s="10"/>
      <c r="I610" s="10"/>
      <c r="J610" s="10"/>
      <c r="K610" s="10"/>
    </row>
    <row r="611" spans="4:11" ht="12.75">
      <c r="D611" s="10"/>
      <c r="E611" s="10"/>
      <c r="F611" s="10"/>
      <c r="G611" s="10"/>
      <c r="H611" s="10"/>
      <c r="I611" s="10"/>
      <c r="J611" s="10"/>
      <c r="K611" s="10"/>
    </row>
    <row r="612" spans="4:11" ht="12.75">
      <c r="D612" s="10"/>
      <c r="E612" s="10"/>
      <c r="F612" s="10"/>
      <c r="G612" s="10"/>
      <c r="H612" s="10"/>
      <c r="I612" s="10"/>
      <c r="J612" s="10"/>
      <c r="K612" s="10"/>
    </row>
    <row r="613" spans="4:11" ht="12.75">
      <c r="D613" s="10"/>
      <c r="E613" s="10"/>
      <c r="F613" s="10"/>
      <c r="G613" s="10"/>
      <c r="H613" s="10"/>
      <c r="I613" s="10"/>
      <c r="J613" s="10"/>
      <c r="K613" s="10"/>
    </row>
    <row r="614" spans="4:11" ht="12.75">
      <c r="D614" s="10"/>
      <c r="E614" s="10"/>
      <c r="F614" s="10"/>
      <c r="G614" s="10"/>
      <c r="H614" s="10"/>
      <c r="I614" s="10"/>
      <c r="J614" s="10"/>
      <c r="K614" s="10"/>
    </row>
    <row r="615" spans="4:11" ht="12.75">
      <c r="D615" s="10"/>
      <c r="E615" s="10"/>
      <c r="F615" s="10"/>
      <c r="G615" s="10"/>
      <c r="H615" s="10"/>
      <c r="I615" s="10"/>
      <c r="J615" s="10"/>
      <c r="K615" s="10"/>
    </row>
    <row r="616" spans="4:11" ht="12.75">
      <c r="D616" s="10"/>
      <c r="E616" s="10"/>
      <c r="F616" s="10"/>
      <c r="G616" s="10"/>
      <c r="H616" s="10"/>
      <c r="I616" s="10"/>
      <c r="J616" s="10"/>
      <c r="K616" s="10"/>
    </row>
    <row r="617" spans="4:11" ht="12.75">
      <c r="D617" s="10"/>
      <c r="E617" s="10"/>
      <c r="F617" s="10"/>
      <c r="G617" s="10"/>
      <c r="H617" s="10"/>
      <c r="I617" s="10"/>
      <c r="J617" s="10"/>
      <c r="K617" s="10"/>
    </row>
    <row r="618" spans="4:11" ht="12.75">
      <c r="D618" s="10"/>
      <c r="E618" s="10"/>
      <c r="F618" s="10"/>
      <c r="G618" s="10"/>
      <c r="H618" s="10"/>
      <c r="I618" s="10"/>
      <c r="J618" s="10"/>
      <c r="K618" s="10"/>
    </row>
    <row r="619" spans="4:11" ht="12.75">
      <c r="D619" s="10"/>
      <c r="E619" s="10"/>
      <c r="F619" s="10"/>
      <c r="G619" s="10"/>
      <c r="H619" s="10"/>
      <c r="I619" s="10"/>
      <c r="J619" s="10"/>
      <c r="K619" s="10"/>
    </row>
    <row r="620" spans="4:11" ht="12.75">
      <c r="D620" s="10"/>
      <c r="E620" s="10"/>
      <c r="F620" s="10"/>
      <c r="G620" s="10"/>
      <c r="H620" s="10"/>
      <c r="I620" s="10"/>
      <c r="J620" s="10"/>
      <c r="K620" s="10"/>
    </row>
    <row r="621" spans="4:11" ht="12.75">
      <c r="D621" s="10"/>
      <c r="E621" s="10"/>
      <c r="F621" s="10"/>
      <c r="G621" s="10"/>
      <c r="H621" s="10"/>
      <c r="I621" s="10"/>
      <c r="J621" s="10"/>
      <c r="K621" s="10"/>
    </row>
    <row r="622" spans="4:11" ht="12.75">
      <c r="D622" s="10"/>
      <c r="E622" s="10"/>
      <c r="F622" s="10"/>
      <c r="G622" s="10"/>
      <c r="H622" s="10"/>
      <c r="I622" s="10"/>
      <c r="J622" s="10"/>
      <c r="K622" s="10"/>
    </row>
    <row r="623" spans="4:11" ht="12.75">
      <c r="D623" s="10"/>
      <c r="E623" s="10"/>
      <c r="F623" s="10"/>
      <c r="G623" s="10"/>
      <c r="H623" s="10"/>
      <c r="I623" s="10"/>
      <c r="J623" s="10"/>
      <c r="K623" s="10"/>
    </row>
    <row r="624" spans="4:11" ht="12.75">
      <c r="D624" s="10"/>
      <c r="E624" s="10"/>
      <c r="F624" s="10"/>
      <c r="G624" s="10"/>
      <c r="H624" s="10"/>
      <c r="I624" s="10"/>
      <c r="J624" s="10"/>
      <c r="K624" s="10"/>
    </row>
    <row r="625" spans="4:11" ht="12.75">
      <c r="D625" s="10"/>
      <c r="E625" s="10"/>
      <c r="F625" s="10"/>
      <c r="G625" s="10"/>
      <c r="H625" s="10"/>
      <c r="I625" s="10"/>
      <c r="J625" s="10"/>
      <c r="K625" s="10"/>
    </row>
    <row r="626" spans="4:11" ht="12.75">
      <c r="D626" s="10"/>
      <c r="E626" s="10"/>
      <c r="F626" s="10"/>
      <c r="G626" s="10"/>
      <c r="H626" s="10"/>
      <c r="I626" s="10"/>
      <c r="J626" s="10"/>
      <c r="K626" s="10"/>
    </row>
    <row r="627" spans="4:11" ht="12.75">
      <c r="D627" s="10"/>
      <c r="E627" s="10"/>
      <c r="F627" s="10"/>
      <c r="G627" s="10"/>
      <c r="H627" s="10"/>
      <c r="I627" s="10"/>
      <c r="J627" s="10"/>
      <c r="K627" s="10"/>
    </row>
    <row r="628" spans="4:11" ht="12.75">
      <c r="D628" s="10"/>
      <c r="E628" s="10"/>
      <c r="F628" s="10"/>
      <c r="G628" s="10"/>
      <c r="H628" s="10"/>
      <c r="I628" s="10"/>
      <c r="J628" s="10"/>
      <c r="K628" s="10"/>
    </row>
    <row r="629" spans="4:11" ht="12.75">
      <c r="D629" s="10"/>
      <c r="E629" s="10"/>
      <c r="F629" s="10"/>
      <c r="G629" s="10"/>
      <c r="H629" s="10"/>
      <c r="I629" s="10"/>
      <c r="J629" s="10"/>
      <c r="K629" s="10"/>
    </row>
    <row r="630" spans="4:11" ht="12.75">
      <c r="D630" s="10"/>
      <c r="E630" s="10"/>
      <c r="F630" s="10"/>
      <c r="G630" s="10"/>
      <c r="H630" s="10"/>
      <c r="I630" s="10"/>
      <c r="J630" s="10"/>
      <c r="K630" s="10"/>
    </row>
    <row r="631" spans="1:11" ht="12.75">
      <c r="A631" s="25"/>
      <c r="D631" s="10"/>
      <c r="E631" s="10"/>
      <c r="F631" s="10"/>
      <c r="G631" s="10"/>
      <c r="H631" s="10"/>
      <c r="I631" s="10"/>
      <c r="J631" s="10"/>
      <c r="K631" s="10"/>
    </row>
    <row r="632" spans="1:11" ht="12.75">
      <c r="A632" s="25"/>
      <c r="D632" s="10"/>
      <c r="E632" s="10"/>
      <c r="F632" s="10"/>
      <c r="G632" s="10"/>
      <c r="H632" s="10"/>
      <c r="I632" s="10"/>
      <c r="J632" s="10"/>
      <c r="K632" s="10"/>
    </row>
    <row r="633" spans="1:11" ht="12.75">
      <c r="A633" s="25"/>
      <c r="D633" s="10"/>
      <c r="E633" s="10"/>
      <c r="F633" s="10"/>
      <c r="G633" s="10"/>
      <c r="H633" s="10"/>
      <c r="I633" s="10"/>
      <c r="J633" s="10"/>
      <c r="K633" s="10"/>
    </row>
    <row r="634" spans="4:11" ht="12.75">
      <c r="D634" s="10"/>
      <c r="E634" s="10"/>
      <c r="F634" s="10"/>
      <c r="G634" s="10"/>
      <c r="H634" s="10"/>
      <c r="I634" s="10"/>
      <c r="J634" s="10"/>
      <c r="K634" s="10"/>
    </row>
    <row r="635" spans="4:11" ht="12.75">
      <c r="D635" s="10"/>
      <c r="E635" s="10"/>
      <c r="F635" s="10"/>
      <c r="G635" s="10"/>
      <c r="H635" s="10"/>
      <c r="I635" s="10"/>
      <c r="J635" s="10"/>
      <c r="K635" s="10"/>
    </row>
    <row r="636" spans="4:11" ht="12.75">
      <c r="D636" s="10"/>
      <c r="E636" s="10"/>
      <c r="F636" s="10"/>
      <c r="G636" s="10"/>
      <c r="H636" s="10"/>
      <c r="I636" s="10"/>
      <c r="J636" s="10"/>
      <c r="K636" s="10"/>
    </row>
    <row r="637" spans="4:11" ht="12.75">
      <c r="D637" s="10"/>
      <c r="E637" s="10"/>
      <c r="F637" s="10"/>
      <c r="G637" s="10"/>
      <c r="H637" s="10"/>
      <c r="I637" s="10"/>
      <c r="J637" s="10"/>
      <c r="K637" s="10"/>
    </row>
    <row r="638" spans="4:11" ht="12.75">
      <c r="D638" s="10"/>
      <c r="E638" s="10"/>
      <c r="F638" s="10"/>
      <c r="G638" s="10"/>
      <c r="H638" s="10"/>
      <c r="I638" s="10"/>
      <c r="J638" s="10"/>
      <c r="K638" s="10"/>
    </row>
    <row r="639" spans="4:11" ht="12.75">
      <c r="D639" s="10"/>
      <c r="E639" s="10"/>
      <c r="F639" s="10"/>
      <c r="G639" s="10"/>
      <c r="H639" s="10"/>
      <c r="I639" s="10"/>
      <c r="J639" s="10"/>
      <c r="K639" s="10"/>
    </row>
    <row r="640" spans="4:11" ht="12.75">
      <c r="D640" s="10"/>
      <c r="E640" s="10"/>
      <c r="F640" s="10"/>
      <c r="G640" s="10"/>
      <c r="H640" s="10"/>
      <c r="I640" s="10"/>
      <c r="J640" s="10"/>
      <c r="K640" s="10"/>
    </row>
    <row r="641" spans="4:11" ht="12.75">
      <c r="D641" s="10"/>
      <c r="E641" s="10"/>
      <c r="F641" s="10"/>
      <c r="G641" s="10"/>
      <c r="H641" s="10"/>
      <c r="I641" s="10"/>
      <c r="J641" s="10"/>
      <c r="K641" s="10"/>
    </row>
    <row r="642" spans="4:11" ht="12.75">
      <c r="D642" s="10"/>
      <c r="E642" s="10"/>
      <c r="F642" s="10"/>
      <c r="G642" s="10"/>
      <c r="H642" s="10"/>
      <c r="I642" s="10"/>
      <c r="J642" s="10"/>
      <c r="K642" s="10"/>
    </row>
    <row r="643" spans="4:11" ht="12.75">
      <c r="D643" s="10"/>
      <c r="E643" s="10"/>
      <c r="F643" s="10"/>
      <c r="G643" s="10"/>
      <c r="H643" s="10"/>
      <c r="I643" s="10"/>
      <c r="J643" s="10"/>
      <c r="K643" s="10"/>
    </row>
  </sheetData>
  <sheetProtection password="871B" sheet="1"/>
  <protectedRanges>
    <protectedRange sqref="D6:K22" name="範囲1"/>
  </protectedRanges>
  <mergeCells count="16">
    <mergeCell ref="H5:K5"/>
    <mergeCell ref="G3:G4"/>
    <mergeCell ref="D5:G5"/>
    <mergeCell ref="D2:G2"/>
    <mergeCell ref="E3:E4"/>
    <mergeCell ref="F3:F4"/>
    <mergeCell ref="L6:L22"/>
    <mergeCell ref="H3:H4"/>
    <mergeCell ref="I3:I4"/>
    <mergeCell ref="J3:J4"/>
    <mergeCell ref="K3:K4"/>
    <mergeCell ref="A2:A4"/>
    <mergeCell ref="B2:B4"/>
    <mergeCell ref="C2:C4"/>
    <mergeCell ref="D3:D4"/>
    <mergeCell ref="H2:K2"/>
  </mergeCells>
  <conditionalFormatting sqref="A2:A4 A23:A65536">
    <cfRule type="cellIs" priority="8" dxfId="8" operator="equal" stopIfTrue="1">
      <formula>"Water"</formula>
    </cfRule>
    <cfRule type="cellIs" priority="9" dxfId="7" operator="equal" stopIfTrue="1">
      <formula>"DMSO"</formula>
    </cfRule>
  </conditionalFormatting>
  <conditionalFormatting sqref="D590:K65536">
    <cfRule type="cellIs" priority="11" dxfId="4" operator="greaterThan" stopIfTrue="1">
      <formula>130</formula>
    </cfRule>
  </conditionalFormatting>
  <conditionalFormatting sqref="A6:A22">
    <cfRule type="cellIs" priority="15" dxfId="8" operator="equal" stopIfTrue="1">
      <formula>"Water"</formula>
    </cfRule>
    <cfRule type="cellIs" priority="16" dxfId="7" operator="equal" stopIfTrue="1">
      <formula>"Acetone"</formula>
    </cfRule>
    <cfRule type="cellIs" priority="17" dxfId="6" operator="equal" stopIfTrue="1">
      <formula>"5% DMSO/acetonitrile"</formula>
    </cfRule>
  </conditionalFormatting>
  <dataValidations count="1">
    <dataValidation errorStyle="warning" showInputMessage="1" showErrorMessage="1" promptTitle="Select Solvent" errorTitle="Solvent Error" error="Invalid Choice. Please select a solvent from the drop-down menu." sqref="A6:A22"/>
  </dataValidations>
  <printOptions/>
  <pageMargins left="0.5905511811023623" right="0.5905511811023623" top="0.3937007874015748" bottom="0.3937007874015748" header="0.1968503937007874" footer="0.1968503937007874"/>
  <pageSetup fitToHeight="50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50"/>
  <sheetViews>
    <sheetView showGridLines="0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9.421875" style="14" customWidth="1"/>
    <col min="2" max="2" width="9.8515625" style="14" customWidth="1"/>
    <col min="3" max="3" width="19.8515625" style="1" customWidth="1"/>
    <col min="4" max="6" width="14.28125" style="14" customWidth="1"/>
    <col min="7" max="7" width="17.140625" style="2" customWidth="1"/>
    <col min="8" max="8" width="6.8515625" style="34" customWidth="1"/>
    <col min="9" max="9" width="14.28125" style="14" customWidth="1"/>
    <col min="10" max="10" width="17.140625" style="2" customWidth="1"/>
    <col min="11" max="11" width="2.7109375" style="2" customWidth="1"/>
    <col min="12" max="16384" width="11.421875" style="2" customWidth="1"/>
  </cols>
  <sheetData>
    <row r="1" ht="13.5" thickBot="1">
      <c r="M1" s="229">
        <f>'General Information'!$D$3</f>
        <v>0</v>
      </c>
    </row>
    <row r="2" spans="1:10" ht="19.5" customHeight="1" thickBot="1" thickTop="1">
      <c r="A2" s="354" t="s">
        <v>0</v>
      </c>
      <c r="B2" s="394" t="s">
        <v>1</v>
      </c>
      <c r="C2" s="350"/>
      <c r="D2" s="260" t="s">
        <v>157</v>
      </c>
      <c r="E2" s="276"/>
      <c r="F2" s="276"/>
      <c r="G2" s="461"/>
      <c r="H2" s="151"/>
      <c r="I2" s="448" t="s">
        <v>132</v>
      </c>
      <c r="J2" s="449"/>
    </row>
    <row r="3" spans="1:10" ht="33" customHeight="1">
      <c r="A3" s="390"/>
      <c r="B3" s="395"/>
      <c r="C3" s="459"/>
      <c r="D3" s="455" t="s">
        <v>134</v>
      </c>
      <c r="E3" s="457" t="s">
        <v>133</v>
      </c>
      <c r="F3" s="453" t="s">
        <v>135</v>
      </c>
      <c r="G3" s="416" t="s">
        <v>136</v>
      </c>
      <c r="H3" s="68"/>
      <c r="I3" s="451" t="s">
        <v>134</v>
      </c>
      <c r="J3" s="450" t="s">
        <v>136</v>
      </c>
    </row>
    <row r="4" spans="1:10" ht="45.75" customHeight="1" thickBot="1">
      <c r="A4" s="355"/>
      <c r="B4" s="460"/>
      <c r="C4" s="351"/>
      <c r="D4" s="456"/>
      <c r="E4" s="458"/>
      <c r="F4" s="454"/>
      <c r="G4" s="349"/>
      <c r="H4" s="10"/>
      <c r="I4" s="452"/>
      <c r="J4" s="349"/>
    </row>
    <row r="5" spans="1:12" s="8" customFormat="1" ht="17.25" customHeight="1" thickBot="1">
      <c r="A5" s="79" t="str">
        <f>'General Information'!D13</f>
        <v>Acetonitrile</v>
      </c>
      <c r="B5" s="375" t="s">
        <v>138</v>
      </c>
      <c r="C5" s="376"/>
      <c r="D5" s="437" t="e">
        <f>'Chemical, PC of NAC'!$U$10</f>
        <v>#DIV/0!</v>
      </c>
      <c r="E5" s="442" t="e">
        <f>'Chemical, PC of NAL'!$U$10</f>
        <v>#DIV/0!</v>
      </c>
      <c r="F5" s="442" t="e">
        <f>ROUND((D5+E5)/2,1)</f>
        <v>#DIV/0!</v>
      </c>
      <c r="G5" s="439" t="e">
        <f>IF(F5&lt;4.9,"Negative","Positive")</f>
        <v>#DIV/0!</v>
      </c>
      <c r="H5" s="68"/>
      <c r="I5" s="440" t="e">
        <f>ROUND('Chemical, PC of NAC'!$U$10,1)</f>
        <v>#DIV/0!</v>
      </c>
      <c r="J5" s="439" t="e">
        <f>IF(I5&lt;5.6,"Negative","Positive")</f>
        <v>#DIV/0!</v>
      </c>
      <c r="L5" s="435"/>
    </row>
    <row r="6" spans="1:12" s="8" customFormat="1" ht="17.25" customHeight="1" thickBot="1">
      <c r="A6" s="75"/>
      <c r="B6" s="175" t="s">
        <v>137</v>
      </c>
      <c r="C6" s="174">
        <f>'General Information'!C13</f>
        <v>0</v>
      </c>
      <c r="D6" s="438"/>
      <c r="E6" s="447"/>
      <c r="F6" s="447"/>
      <c r="G6" s="439"/>
      <c r="H6" s="68"/>
      <c r="I6" s="441"/>
      <c r="J6" s="439"/>
      <c r="L6" s="435"/>
    </row>
    <row r="7" spans="1:13" s="8" customFormat="1" ht="17.25" customHeight="1" thickBot="1">
      <c r="A7" s="79" t="str">
        <f>'General Information'!D14</f>
        <v>Acetonitrile</v>
      </c>
      <c r="B7" s="375" t="s">
        <v>11</v>
      </c>
      <c r="C7" s="376"/>
      <c r="D7" s="437" t="e">
        <f>'Chemical, PC of NAC'!$U$14</f>
        <v>#DIV/0!</v>
      </c>
      <c r="E7" s="442" t="e">
        <f>'Chemical, PC of NAL'!$U$14</f>
        <v>#DIV/0!</v>
      </c>
      <c r="F7" s="442" t="e">
        <f>ROUND((D7+E7)/2,1)</f>
        <v>#DIV/0!</v>
      </c>
      <c r="G7" s="439" t="e">
        <f>IF(F7&lt;4.9,"Negative","Positive")</f>
        <v>#DIV/0!</v>
      </c>
      <c r="H7" s="68"/>
      <c r="I7" s="440" t="e">
        <f>ROUND('Chemical, PC of NAC'!$U$14,1)</f>
        <v>#DIV/0!</v>
      </c>
      <c r="J7" s="439" t="e">
        <f>IF(I7&lt;5.6,"Negative","Positive")</f>
        <v>#DIV/0!</v>
      </c>
      <c r="L7" s="434" t="s">
        <v>188</v>
      </c>
      <c r="M7" s="434"/>
    </row>
    <row r="8" spans="1:13" s="8" customFormat="1" ht="17.25" customHeight="1" thickBot="1">
      <c r="A8" s="75"/>
      <c r="B8" s="175" t="s">
        <v>137</v>
      </c>
      <c r="C8" s="174">
        <f>'General Information'!C14</f>
        <v>0</v>
      </c>
      <c r="D8" s="438"/>
      <c r="E8" s="447"/>
      <c r="F8" s="447"/>
      <c r="G8" s="439"/>
      <c r="H8" s="68"/>
      <c r="I8" s="441"/>
      <c r="J8" s="439"/>
      <c r="L8" s="434"/>
      <c r="M8" s="434"/>
    </row>
    <row r="9" spans="1:13" s="8" customFormat="1" ht="17.25" customHeight="1" thickBot="1">
      <c r="A9" s="79" t="str">
        <f>'General Information'!D15</f>
        <v>Acetonitrile</v>
      </c>
      <c r="B9" s="375" t="s">
        <v>12</v>
      </c>
      <c r="C9" s="376"/>
      <c r="D9" s="437" t="e">
        <f>'Chemical, PC of NAC'!$U$18</f>
        <v>#DIV/0!</v>
      </c>
      <c r="E9" s="442" t="e">
        <f>'Chemical, PC of NAL'!$U$18</f>
        <v>#DIV/0!</v>
      </c>
      <c r="F9" s="442" t="e">
        <f>ROUND((D9+E9)/2,1)</f>
        <v>#DIV/0!</v>
      </c>
      <c r="G9" s="439" t="e">
        <f>IF(F9&lt;4.9,"Negative","Positive")</f>
        <v>#DIV/0!</v>
      </c>
      <c r="H9" s="68"/>
      <c r="I9" s="440" t="e">
        <f>ROUND('Chemical, PC of NAC'!$U$18,1)</f>
        <v>#DIV/0!</v>
      </c>
      <c r="J9" s="439" t="e">
        <f>IF(I9&lt;5.6,"Negative","Positive")</f>
        <v>#DIV/0!</v>
      </c>
      <c r="L9" s="434"/>
      <c r="M9" s="434"/>
    </row>
    <row r="10" spans="1:10" s="8" customFormat="1" ht="17.25" customHeight="1" thickBot="1">
      <c r="A10" s="75"/>
      <c r="B10" s="175" t="s">
        <v>137</v>
      </c>
      <c r="C10" s="174">
        <f>'General Information'!C15</f>
        <v>0</v>
      </c>
      <c r="D10" s="438"/>
      <c r="E10" s="447"/>
      <c r="F10" s="447"/>
      <c r="G10" s="439"/>
      <c r="H10" s="68"/>
      <c r="I10" s="441"/>
      <c r="J10" s="439"/>
    </row>
    <row r="11" spans="1:12" s="8" customFormat="1" ht="17.25" customHeight="1" thickBot="1">
      <c r="A11" s="79" t="str">
        <f>'General Information'!D16</f>
        <v>Acetonitrile</v>
      </c>
      <c r="B11" s="375" t="s">
        <v>52</v>
      </c>
      <c r="C11" s="376"/>
      <c r="D11" s="437" t="e">
        <f>'Chemical, PC of NAC'!$U$22</f>
        <v>#DIV/0!</v>
      </c>
      <c r="E11" s="442" t="e">
        <f>'Chemical, PC of NAL'!$U$22</f>
        <v>#DIV/0!</v>
      </c>
      <c r="F11" s="442" t="e">
        <f>ROUND((D11+E11)/2,1)</f>
        <v>#DIV/0!</v>
      </c>
      <c r="G11" s="439" t="e">
        <f>IF(F11&lt;4.9,"Negative","Positive")</f>
        <v>#DIV/0!</v>
      </c>
      <c r="H11" s="68"/>
      <c r="I11" s="440" t="e">
        <f>ROUND('Chemical, PC of NAC'!$U$22,1)</f>
        <v>#DIV/0!</v>
      </c>
      <c r="J11" s="439" t="e">
        <f>IF(I11&lt;5.6,"Negative","Positive")</f>
        <v>#DIV/0!</v>
      </c>
      <c r="L11" s="436"/>
    </row>
    <row r="12" spans="1:12" s="8" customFormat="1" ht="17.25" customHeight="1" thickBot="1">
      <c r="A12" s="75"/>
      <c r="B12" s="175" t="s">
        <v>137</v>
      </c>
      <c r="C12" s="174">
        <f>'General Information'!C16</f>
        <v>0</v>
      </c>
      <c r="D12" s="438"/>
      <c r="E12" s="447"/>
      <c r="F12" s="447"/>
      <c r="G12" s="439"/>
      <c r="H12" s="68"/>
      <c r="I12" s="441"/>
      <c r="J12" s="439"/>
      <c r="L12" s="436"/>
    </row>
    <row r="13" spans="1:13" s="8" customFormat="1" ht="17.25" customHeight="1" thickBot="1">
      <c r="A13" s="79" t="str">
        <f>'General Information'!D17</f>
        <v>Acetonitrile</v>
      </c>
      <c r="B13" s="375" t="s">
        <v>53</v>
      </c>
      <c r="C13" s="376"/>
      <c r="D13" s="437" t="e">
        <f>'Chemical, PC of NAC'!$U$26</f>
        <v>#DIV/0!</v>
      </c>
      <c r="E13" s="442" t="e">
        <f>'Chemical, PC of NAL'!$U$26</f>
        <v>#DIV/0!</v>
      </c>
      <c r="F13" s="442" t="e">
        <f>ROUND((D13+E13)/2,1)</f>
        <v>#DIV/0!</v>
      </c>
      <c r="G13" s="439" t="e">
        <f>IF(F13&lt;4.9,"Negative","Positive")</f>
        <v>#DIV/0!</v>
      </c>
      <c r="H13" s="68"/>
      <c r="I13" s="440" t="e">
        <f>ROUND('Chemical, PC of NAC'!$U$26,1)</f>
        <v>#DIV/0!</v>
      </c>
      <c r="J13" s="439" t="e">
        <f>IF(I13&lt;5.6,"Negative","Positive")</f>
        <v>#DIV/0!</v>
      </c>
      <c r="L13" s="434" t="s">
        <v>189</v>
      </c>
      <c r="M13" s="434"/>
    </row>
    <row r="14" spans="1:13" s="8" customFormat="1" ht="17.25" customHeight="1" thickBot="1">
      <c r="A14" s="75"/>
      <c r="B14" s="175" t="s">
        <v>137</v>
      </c>
      <c r="C14" s="174">
        <f>'General Information'!C17</f>
        <v>0</v>
      </c>
      <c r="D14" s="438"/>
      <c r="E14" s="447"/>
      <c r="F14" s="447"/>
      <c r="G14" s="439"/>
      <c r="H14" s="68"/>
      <c r="I14" s="441"/>
      <c r="J14" s="439"/>
      <c r="L14" s="434"/>
      <c r="M14" s="434"/>
    </row>
    <row r="15" spans="1:13" s="8" customFormat="1" ht="17.25" customHeight="1" thickBot="1">
      <c r="A15" s="79" t="str">
        <f>'General Information'!D18</f>
        <v>Acetonitrile</v>
      </c>
      <c r="B15" s="375" t="s">
        <v>54</v>
      </c>
      <c r="C15" s="376"/>
      <c r="D15" s="437" t="e">
        <f>'Chemical, PC of NAC'!$U$30</f>
        <v>#DIV/0!</v>
      </c>
      <c r="E15" s="442" t="e">
        <f>'Chemical, PC of NAL'!$U$30</f>
        <v>#DIV/0!</v>
      </c>
      <c r="F15" s="442" t="e">
        <f>ROUND((D15+E15)/2,1)</f>
        <v>#DIV/0!</v>
      </c>
      <c r="G15" s="439" t="e">
        <f>IF(F15&lt;4.9,"Negative","Positive")</f>
        <v>#DIV/0!</v>
      </c>
      <c r="H15" s="68"/>
      <c r="I15" s="440" t="e">
        <f>ROUND('Chemical, PC of NAC'!$U$30,1)</f>
        <v>#DIV/0!</v>
      </c>
      <c r="J15" s="439" t="e">
        <f>IF(I15&lt;5.6,"Negative","Positive")</f>
        <v>#DIV/0!</v>
      </c>
      <c r="L15" s="434"/>
      <c r="M15" s="434"/>
    </row>
    <row r="16" spans="1:10" s="8" customFormat="1" ht="17.25" customHeight="1" thickBot="1">
      <c r="A16" s="75"/>
      <c r="B16" s="175" t="s">
        <v>137</v>
      </c>
      <c r="C16" s="174">
        <f>'General Information'!C18</f>
        <v>0</v>
      </c>
      <c r="D16" s="438"/>
      <c r="E16" s="447"/>
      <c r="F16" s="447"/>
      <c r="G16" s="439"/>
      <c r="H16" s="68"/>
      <c r="I16" s="441"/>
      <c r="J16" s="439"/>
    </row>
    <row r="17" spans="1:10" s="8" customFormat="1" ht="17.25" customHeight="1" thickBot="1">
      <c r="A17" s="79" t="str">
        <f>'General Information'!D19</f>
        <v>Acetonitrile</v>
      </c>
      <c r="B17" s="375" t="s">
        <v>55</v>
      </c>
      <c r="C17" s="376"/>
      <c r="D17" s="437" t="e">
        <f>'Chemical, PC of NAC'!$U$34</f>
        <v>#DIV/0!</v>
      </c>
      <c r="E17" s="442" t="e">
        <f>'Chemical, PC of NAL'!$U$34</f>
        <v>#DIV/0!</v>
      </c>
      <c r="F17" s="442" t="e">
        <f>ROUND((D17+E17)/2,1)</f>
        <v>#DIV/0!</v>
      </c>
      <c r="G17" s="439" t="e">
        <f>IF(F17&lt;4.9,"Negative","Positive")</f>
        <v>#DIV/0!</v>
      </c>
      <c r="H17" s="68"/>
      <c r="I17" s="440" t="e">
        <f>ROUND('Chemical, PC of NAC'!$U$34,1)</f>
        <v>#DIV/0!</v>
      </c>
      <c r="J17" s="439" t="e">
        <f>IF(I17&lt;5.6,"Negative","Positive")</f>
        <v>#DIV/0!</v>
      </c>
    </row>
    <row r="18" spans="1:10" s="8" customFormat="1" ht="17.25" customHeight="1" thickBot="1">
      <c r="A18" s="75"/>
      <c r="B18" s="175" t="s">
        <v>137</v>
      </c>
      <c r="C18" s="174">
        <f>'General Information'!C19</f>
        <v>0</v>
      </c>
      <c r="D18" s="438"/>
      <c r="E18" s="447"/>
      <c r="F18" s="447"/>
      <c r="G18" s="439"/>
      <c r="H18" s="68"/>
      <c r="I18" s="441"/>
      <c r="J18" s="439"/>
    </row>
    <row r="19" spans="1:10" s="8" customFormat="1" ht="17.25" customHeight="1" thickBot="1">
      <c r="A19" s="79" t="str">
        <f>'General Information'!D20</f>
        <v>Acetonitrile</v>
      </c>
      <c r="B19" s="375" t="s">
        <v>56</v>
      </c>
      <c r="C19" s="376"/>
      <c r="D19" s="437" t="e">
        <f>'Chemical, PC of NAC'!$U$38</f>
        <v>#DIV/0!</v>
      </c>
      <c r="E19" s="442" t="e">
        <f>'Chemical, PC of NAL'!$U$38</f>
        <v>#DIV/0!</v>
      </c>
      <c r="F19" s="442" t="e">
        <f>ROUND((D19+E19)/2,1)</f>
        <v>#DIV/0!</v>
      </c>
      <c r="G19" s="439" t="e">
        <f>IF(F19&lt;4.9,"Negative","Positive")</f>
        <v>#DIV/0!</v>
      </c>
      <c r="H19" s="68"/>
      <c r="I19" s="440" t="e">
        <f>ROUND('Chemical, PC of NAC'!$U$38,1)</f>
        <v>#DIV/0!</v>
      </c>
      <c r="J19" s="439" t="e">
        <f>IF(I19&lt;5.6,"Negative","Positive")</f>
        <v>#DIV/0!</v>
      </c>
    </row>
    <row r="20" spans="1:15" s="8" customFormat="1" ht="17.25" customHeight="1" thickBot="1">
      <c r="A20" s="187"/>
      <c r="B20" s="175" t="s">
        <v>137</v>
      </c>
      <c r="C20" s="174">
        <f>'General Information'!C20</f>
        <v>0</v>
      </c>
      <c r="D20" s="438"/>
      <c r="E20" s="447"/>
      <c r="F20" s="447"/>
      <c r="G20" s="439"/>
      <c r="H20" s="68"/>
      <c r="I20" s="441"/>
      <c r="J20" s="439"/>
      <c r="M20" s="95"/>
      <c r="N20" s="95"/>
      <c r="O20" s="95"/>
    </row>
    <row r="21" spans="1:15" s="8" customFormat="1" ht="17.25" customHeight="1" thickBot="1">
      <c r="A21" s="79" t="str">
        <f>'General Information'!D21</f>
        <v>Acetonitrile</v>
      </c>
      <c r="B21" s="375" t="s">
        <v>57</v>
      </c>
      <c r="C21" s="376"/>
      <c r="D21" s="437" t="e">
        <f>'Chemical, PC of NAC'!$U$42</f>
        <v>#DIV/0!</v>
      </c>
      <c r="E21" s="442" t="e">
        <f>'Chemical, PC of NAL'!$U$42</f>
        <v>#DIV/0!</v>
      </c>
      <c r="F21" s="442" t="e">
        <f>ROUND((D21+E21)/2,1)</f>
        <v>#DIV/0!</v>
      </c>
      <c r="G21" s="439" t="e">
        <f>IF(F21&lt;4.9,"Negative","Positive")</f>
        <v>#DIV/0!</v>
      </c>
      <c r="H21" s="68"/>
      <c r="I21" s="440" t="e">
        <f>ROUND('Chemical, PC of NAC'!$U$42,1)</f>
        <v>#DIV/0!</v>
      </c>
      <c r="J21" s="439" t="e">
        <f>IF(I21&lt;5.6,"Negative","Positive")</f>
        <v>#DIV/0!</v>
      </c>
      <c r="M21" s="95"/>
      <c r="N21" s="95"/>
      <c r="O21" s="95"/>
    </row>
    <row r="22" spans="1:15" s="8" customFormat="1" ht="17.25" customHeight="1" thickBot="1">
      <c r="A22" s="182"/>
      <c r="B22" s="175" t="s">
        <v>137</v>
      </c>
      <c r="C22" s="174">
        <f>'General Information'!C21</f>
        <v>0</v>
      </c>
      <c r="D22" s="438"/>
      <c r="E22" s="447"/>
      <c r="F22" s="447"/>
      <c r="G22" s="439"/>
      <c r="H22" s="68"/>
      <c r="I22" s="441"/>
      <c r="J22" s="439"/>
      <c r="M22" s="95"/>
      <c r="N22" s="95"/>
      <c r="O22" s="95"/>
    </row>
    <row r="23" spans="1:15" s="8" customFormat="1" ht="17.25" customHeight="1" thickBot="1">
      <c r="A23" s="79" t="str">
        <f>'General Information'!D22</f>
        <v>Acetonitrile</v>
      </c>
      <c r="B23" s="375" t="s">
        <v>58</v>
      </c>
      <c r="C23" s="376"/>
      <c r="D23" s="437" t="e">
        <f>'Chemical, PC of NAC'!$U$46</f>
        <v>#DIV/0!</v>
      </c>
      <c r="E23" s="442" t="e">
        <f>'Chemical, PC of NAL'!$U$46</f>
        <v>#DIV/0!</v>
      </c>
      <c r="F23" s="442" t="e">
        <f>ROUND((D23+E23)/2,1)</f>
        <v>#DIV/0!</v>
      </c>
      <c r="G23" s="439" t="e">
        <f>IF(F23&lt;4.9,"Negative","Positive")</f>
        <v>#DIV/0!</v>
      </c>
      <c r="H23" s="68"/>
      <c r="I23" s="440" t="e">
        <f>ROUND('Chemical, PC of NAC'!$U$46,1)</f>
        <v>#DIV/0!</v>
      </c>
      <c r="J23" s="439" t="e">
        <f>IF(I23&lt;5.6,"Negative","Positive")</f>
        <v>#DIV/0!</v>
      </c>
      <c r="M23" s="164"/>
      <c r="N23" s="95"/>
      <c r="O23" s="95"/>
    </row>
    <row r="24" spans="1:15" s="8" customFormat="1" ht="17.25" customHeight="1" thickBot="1">
      <c r="A24" s="182"/>
      <c r="B24" s="175" t="s">
        <v>137</v>
      </c>
      <c r="C24" s="174">
        <f>'General Information'!C22</f>
        <v>0</v>
      </c>
      <c r="D24" s="438"/>
      <c r="E24" s="447"/>
      <c r="F24" s="447"/>
      <c r="G24" s="439"/>
      <c r="H24" s="68"/>
      <c r="I24" s="441"/>
      <c r="J24" s="439"/>
      <c r="M24" s="95"/>
      <c r="N24" s="95"/>
      <c r="O24" s="95"/>
    </row>
    <row r="25" spans="1:15" s="8" customFormat="1" ht="17.25" customHeight="1" thickBot="1">
      <c r="A25" s="79" t="str">
        <f>'General Information'!D23</f>
        <v>Acetonitrile</v>
      </c>
      <c r="B25" s="375" t="s">
        <v>59</v>
      </c>
      <c r="C25" s="376"/>
      <c r="D25" s="437" t="e">
        <f>'Chemical, PC of NAC'!$U$50</f>
        <v>#DIV/0!</v>
      </c>
      <c r="E25" s="442" t="e">
        <f>'Chemical, PC of NAL'!$U$50</f>
        <v>#DIV/0!</v>
      </c>
      <c r="F25" s="442" t="e">
        <f>ROUND((D25+E25)/2,1)</f>
        <v>#DIV/0!</v>
      </c>
      <c r="G25" s="439" t="e">
        <f>IF(F25&lt;4.9,"Negative","Positive")</f>
        <v>#DIV/0!</v>
      </c>
      <c r="H25" s="68"/>
      <c r="I25" s="440" t="e">
        <f>ROUND('Chemical, PC of NAC'!$U$50,1)</f>
        <v>#DIV/0!</v>
      </c>
      <c r="J25" s="439" t="e">
        <f>IF(I25&lt;5.6,"Negative","Positive")</f>
        <v>#DIV/0!</v>
      </c>
      <c r="M25" s="95"/>
      <c r="N25" s="95"/>
      <c r="O25" s="95"/>
    </row>
    <row r="26" spans="1:15" s="8" customFormat="1" ht="17.25" customHeight="1" thickBot="1">
      <c r="A26" s="182"/>
      <c r="B26" s="175" t="s">
        <v>137</v>
      </c>
      <c r="C26" s="174">
        <f>'General Information'!C23</f>
        <v>0</v>
      </c>
      <c r="D26" s="438"/>
      <c r="E26" s="447"/>
      <c r="F26" s="447"/>
      <c r="G26" s="439"/>
      <c r="H26" s="68"/>
      <c r="I26" s="441"/>
      <c r="J26" s="439"/>
      <c r="M26" s="95"/>
      <c r="N26" s="95"/>
      <c r="O26" s="95"/>
    </row>
    <row r="27" spans="1:15" s="8" customFormat="1" ht="17.25" customHeight="1" thickBot="1">
      <c r="A27" s="79" t="str">
        <f>'General Information'!D24</f>
        <v>Acetonitrile</v>
      </c>
      <c r="B27" s="375" t="s">
        <v>60</v>
      </c>
      <c r="C27" s="376"/>
      <c r="D27" s="437" t="e">
        <f>'Chemical, PC of NAC'!$U$54</f>
        <v>#DIV/0!</v>
      </c>
      <c r="E27" s="442" t="e">
        <f>'Chemical, PC of NAL'!$U$54</f>
        <v>#DIV/0!</v>
      </c>
      <c r="F27" s="442" t="e">
        <f>ROUND((D27+E27)/2,1)</f>
        <v>#DIV/0!</v>
      </c>
      <c r="G27" s="439" t="e">
        <f>IF(F27&lt;4.9,"Negative","Positive")</f>
        <v>#DIV/0!</v>
      </c>
      <c r="H27" s="68"/>
      <c r="I27" s="440" t="e">
        <f>ROUND('Chemical, PC of NAC'!$U$54,1)</f>
        <v>#DIV/0!</v>
      </c>
      <c r="J27" s="439" t="e">
        <f>IF(I27&lt;5.6,"Negative","Positive")</f>
        <v>#DIV/0!</v>
      </c>
      <c r="M27" s="95"/>
      <c r="N27" s="95"/>
      <c r="O27" s="95"/>
    </row>
    <row r="28" spans="1:15" s="8" customFormat="1" ht="17.25" customHeight="1" thickBot="1">
      <c r="A28" s="186"/>
      <c r="B28" s="175" t="s">
        <v>137</v>
      </c>
      <c r="C28" s="174">
        <f>'General Information'!C24</f>
        <v>0</v>
      </c>
      <c r="D28" s="438"/>
      <c r="E28" s="447"/>
      <c r="F28" s="447"/>
      <c r="G28" s="439"/>
      <c r="H28" s="68"/>
      <c r="I28" s="441"/>
      <c r="J28" s="439"/>
      <c r="M28" s="95"/>
      <c r="N28" s="95"/>
      <c r="O28" s="95"/>
    </row>
    <row r="29" spans="1:10" s="8" customFormat="1" ht="17.25" customHeight="1" thickBot="1">
      <c r="A29" s="79" t="str">
        <f>'General Information'!D25</f>
        <v>Acetonitrile</v>
      </c>
      <c r="B29" s="375" t="s">
        <v>61</v>
      </c>
      <c r="C29" s="376"/>
      <c r="D29" s="437" t="e">
        <f>'Chemical, PC of NAC'!$U$58</f>
        <v>#DIV/0!</v>
      </c>
      <c r="E29" s="442" t="e">
        <f>'Chemical, PC of NAL'!$U$58</f>
        <v>#DIV/0!</v>
      </c>
      <c r="F29" s="442" t="e">
        <f>ROUND((D29+E29)/2,1)</f>
        <v>#DIV/0!</v>
      </c>
      <c r="G29" s="439" t="e">
        <f>IF(F29&lt;4.9,"Negative","Positive")</f>
        <v>#DIV/0!</v>
      </c>
      <c r="H29" s="68"/>
      <c r="I29" s="440" t="e">
        <f>ROUND('Chemical, PC of NAC'!$U$58,1)</f>
        <v>#DIV/0!</v>
      </c>
      <c r="J29" s="439" t="e">
        <f>IF(I29&lt;5.6,"Negative","Positive")</f>
        <v>#DIV/0!</v>
      </c>
    </row>
    <row r="30" spans="1:10" s="8" customFormat="1" ht="17.25" customHeight="1" thickBot="1">
      <c r="A30" s="163"/>
      <c r="B30" s="175" t="s">
        <v>137</v>
      </c>
      <c r="C30" s="174">
        <f>'General Information'!C25</f>
        <v>0</v>
      </c>
      <c r="D30" s="438"/>
      <c r="E30" s="447"/>
      <c r="F30" s="447"/>
      <c r="G30" s="439"/>
      <c r="H30" s="68"/>
      <c r="I30" s="441"/>
      <c r="J30" s="439"/>
    </row>
    <row r="31" spans="1:10" s="8" customFormat="1" ht="17.25" customHeight="1" thickBot="1">
      <c r="A31" s="79" t="str">
        <f>'General Information'!D26</f>
        <v>Acetonitrile</v>
      </c>
      <c r="B31" s="375" t="s">
        <v>62</v>
      </c>
      <c r="C31" s="376"/>
      <c r="D31" s="437" t="e">
        <f>'Chemical, PC of NAC'!$U$62</f>
        <v>#DIV/0!</v>
      </c>
      <c r="E31" s="442" t="e">
        <f>'Chemical, PC of NAL'!$U$62</f>
        <v>#DIV/0!</v>
      </c>
      <c r="F31" s="442" t="e">
        <f>ROUND((D31+E31)/2,1)</f>
        <v>#DIV/0!</v>
      </c>
      <c r="G31" s="439" t="e">
        <f>IF(F31&lt;4.9,"Negative","Positive")</f>
        <v>#DIV/0!</v>
      </c>
      <c r="H31" s="68"/>
      <c r="I31" s="440" t="e">
        <f>ROUND('Chemical, PC of NAC'!$U$62,1)</f>
        <v>#DIV/0!</v>
      </c>
      <c r="J31" s="439" t="e">
        <f>IF(I31&lt;5.6,"Negative","Positive")</f>
        <v>#DIV/0!</v>
      </c>
    </row>
    <row r="32" spans="1:10" s="8" customFormat="1" ht="17.25" customHeight="1" thickBot="1">
      <c r="A32" s="163"/>
      <c r="B32" s="175" t="s">
        <v>137</v>
      </c>
      <c r="C32" s="174">
        <f>'General Information'!C26</f>
        <v>0</v>
      </c>
      <c r="D32" s="438"/>
      <c r="E32" s="447"/>
      <c r="F32" s="447"/>
      <c r="G32" s="439"/>
      <c r="H32" s="68"/>
      <c r="I32" s="441"/>
      <c r="J32" s="439"/>
    </row>
    <row r="33" spans="1:10" s="8" customFormat="1" ht="17.25" customHeight="1" thickBot="1">
      <c r="A33" s="79" t="str">
        <f>'General Information'!D27</f>
        <v>Acetonitrile</v>
      </c>
      <c r="B33" s="375" t="s">
        <v>63</v>
      </c>
      <c r="C33" s="376"/>
      <c r="D33" s="437" t="e">
        <f>'Chemical, PC of NAC'!$U$66</f>
        <v>#DIV/0!</v>
      </c>
      <c r="E33" s="442" t="e">
        <f>'Chemical, PC of NAL'!$U$66</f>
        <v>#DIV/0!</v>
      </c>
      <c r="F33" s="442" t="e">
        <f>ROUND((D33+E33)/2,1)</f>
        <v>#DIV/0!</v>
      </c>
      <c r="G33" s="439" t="e">
        <f>IF(F33&lt;4.9,"Negative","Positive")</f>
        <v>#DIV/0!</v>
      </c>
      <c r="H33" s="68"/>
      <c r="I33" s="440" t="e">
        <f>ROUND('Chemical, PC of NAC'!$U$66,1)</f>
        <v>#DIV/0!</v>
      </c>
      <c r="J33" s="439" t="e">
        <f>IF(I33&lt;5.6,"Negative","Positive")</f>
        <v>#DIV/0!</v>
      </c>
    </row>
    <row r="34" spans="1:10" s="8" customFormat="1" ht="17.25" customHeight="1" thickBot="1">
      <c r="A34" s="163"/>
      <c r="B34" s="175" t="s">
        <v>137</v>
      </c>
      <c r="C34" s="174">
        <f>'General Information'!C27</f>
        <v>0</v>
      </c>
      <c r="D34" s="438"/>
      <c r="E34" s="447"/>
      <c r="F34" s="447"/>
      <c r="G34" s="439"/>
      <c r="H34" s="68"/>
      <c r="I34" s="441"/>
      <c r="J34" s="439"/>
    </row>
    <row r="35" spans="1:10" s="8" customFormat="1" ht="17.25" customHeight="1" thickBot="1">
      <c r="A35" s="79" t="str">
        <f>'General Information'!D28</f>
        <v>Acetonitrile</v>
      </c>
      <c r="B35" s="375" t="s">
        <v>64</v>
      </c>
      <c r="C35" s="376"/>
      <c r="D35" s="437" t="e">
        <f>'Chemical, PC of NAC'!$U$70</f>
        <v>#DIV/0!</v>
      </c>
      <c r="E35" s="442" t="e">
        <f>'Chemical, PC of NAL'!$U$70</f>
        <v>#DIV/0!</v>
      </c>
      <c r="F35" s="442" t="e">
        <f>ROUND((D35+E35)/2,1)</f>
        <v>#DIV/0!</v>
      </c>
      <c r="G35" s="439" t="e">
        <f>IF(F35&lt;4.9,"Negative","Positive")</f>
        <v>#DIV/0!</v>
      </c>
      <c r="H35" s="68"/>
      <c r="I35" s="440" t="e">
        <f>ROUND('Chemical, PC of NAC'!$U$70,1)</f>
        <v>#DIV/0!</v>
      </c>
      <c r="J35" s="439" t="e">
        <f>IF(I35&lt;5.6,"Negative","Positive")</f>
        <v>#DIV/0!</v>
      </c>
    </row>
    <row r="36" spans="1:10" s="8" customFormat="1" ht="17.25" customHeight="1" thickBot="1">
      <c r="A36" s="163"/>
      <c r="B36" s="175" t="s">
        <v>137</v>
      </c>
      <c r="C36" s="174">
        <f>'General Information'!C28</f>
        <v>0</v>
      </c>
      <c r="D36" s="438"/>
      <c r="E36" s="447"/>
      <c r="F36" s="447"/>
      <c r="G36" s="439"/>
      <c r="H36" s="68"/>
      <c r="I36" s="441"/>
      <c r="J36" s="439"/>
    </row>
    <row r="37" spans="1:10" s="8" customFormat="1" ht="17.25" customHeight="1" thickBot="1">
      <c r="A37" s="79" t="str">
        <f>'General Information'!D29</f>
        <v>Acetonitrile</v>
      </c>
      <c r="B37" s="375" t="s">
        <v>65</v>
      </c>
      <c r="C37" s="376"/>
      <c r="D37" s="437" t="e">
        <f>'Chemical, PC of NAC'!$U$74</f>
        <v>#DIV/0!</v>
      </c>
      <c r="E37" s="442" t="e">
        <f>'Chemical, PC of NAL'!$U$74</f>
        <v>#DIV/0!</v>
      </c>
      <c r="F37" s="442" t="e">
        <f>ROUND((D37+E37)/2,1)</f>
        <v>#DIV/0!</v>
      </c>
      <c r="G37" s="439" t="e">
        <f>IF(F37&lt;4.9,"Negative","Positive")</f>
        <v>#DIV/0!</v>
      </c>
      <c r="H37" s="68"/>
      <c r="I37" s="440" t="e">
        <f>ROUND('Chemical, PC of NAC'!$U$74,1)</f>
        <v>#DIV/0!</v>
      </c>
      <c r="J37" s="439" t="e">
        <f>IF(I37&lt;5.6,"Negative","Positive")</f>
        <v>#DIV/0!</v>
      </c>
    </row>
    <row r="38" spans="1:10" s="8" customFormat="1" ht="17.25" customHeight="1" thickBot="1">
      <c r="A38" s="188"/>
      <c r="B38" s="189" t="s">
        <v>137</v>
      </c>
      <c r="C38" s="190">
        <f>'General Information'!C29</f>
        <v>0</v>
      </c>
      <c r="D38" s="446"/>
      <c r="E38" s="443"/>
      <c r="F38" s="443"/>
      <c r="G38" s="445"/>
      <c r="H38" s="69"/>
      <c r="I38" s="444"/>
      <c r="J38" s="445"/>
    </row>
    <row r="39" ht="13.5" thickTop="1"/>
    <row r="41" spans="2:5" ht="12">
      <c r="B41" s="34"/>
      <c r="C41" s="164"/>
      <c r="D41" s="34"/>
      <c r="E41" s="34"/>
    </row>
    <row r="42" spans="2:5" ht="12.75">
      <c r="B42" s="34"/>
      <c r="C42" s="130"/>
      <c r="D42" s="34"/>
      <c r="E42" s="34"/>
    </row>
    <row r="43" spans="2:5" ht="12.75">
      <c r="B43" s="34"/>
      <c r="C43" s="130"/>
      <c r="D43" s="34"/>
      <c r="E43" s="34"/>
    </row>
    <row r="648" spans="1:2" ht="12.75">
      <c r="A648" s="25"/>
      <c r="B648" s="25"/>
    </row>
    <row r="649" spans="1:2" ht="12.75">
      <c r="A649" s="25"/>
      <c r="B649" s="25"/>
    </row>
    <row r="650" spans="1:2" ht="12.75">
      <c r="A650" s="25"/>
      <c r="B650" s="25"/>
    </row>
  </sheetData>
  <sheetProtection password="871B" sheet="1"/>
  <mergeCells count="133">
    <mergeCell ref="E7:E8"/>
    <mergeCell ref="F7:F8"/>
    <mergeCell ref="B5:C5"/>
    <mergeCell ref="B7:C7"/>
    <mergeCell ref="A2:A4"/>
    <mergeCell ref="D5:D6"/>
    <mergeCell ref="E5:E6"/>
    <mergeCell ref="F5:F6"/>
    <mergeCell ref="B2:C4"/>
    <mergeCell ref="D2:G2"/>
    <mergeCell ref="J9:J10"/>
    <mergeCell ref="D9:D10"/>
    <mergeCell ref="J3:J4"/>
    <mergeCell ref="J5:J6"/>
    <mergeCell ref="I3:I4"/>
    <mergeCell ref="I5:I6"/>
    <mergeCell ref="F3:F4"/>
    <mergeCell ref="D3:D4"/>
    <mergeCell ref="E3:E4"/>
    <mergeCell ref="D7:D8"/>
    <mergeCell ref="I2:J2"/>
    <mergeCell ref="G7:G8"/>
    <mergeCell ref="I7:I8"/>
    <mergeCell ref="J7:J8"/>
    <mergeCell ref="G5:G6"/>
    <mergeCell ref="G3:G4"/>
    <mergeCell ref="I9:I10"/>
    <mergeCell ref="F11:F12"/>
    <mergeCell ref="B9:C9"/>
    <mergeCell ref="B11:C11"/>
    <mergeCell ref="G11:G12"/>
    <mergeCell ref="D11:D12"/>
    <mergeCell ref="E9:E10"/>
    <mergeCell ref="F9:F10"/>
    <mergeCell ref="G9:G10"/>
    <mergeCell ref="J11:J12"/>
    <mergeCell ref="E13:E14"/>
    <mergeCell ref="F13:F14"/>
    <mergeCell ref="G13:G14"/>
    <mergeCell ref="I13:I14"/>
    <mergeCell ref="J13:J14"/>
    <mergeCell ref="E11:E12"/>
    <mergeCell ref="I11:I12"/>
    <mergeCell ref="J15:J16"/>
    <mergeCell ref="E17:E18"/>
    <mergeCell ref="F17:F18"/>
    <mergeCell ref="G17:G18"/>
    <mergeCell ref="I17:I18"/>
    <mergeCell ref="J17:J18"/>
    <mergeCell ref="E15:E16"/>
    <mergeCell ref="F15:F16"/>
    <mergeCell ref="G15:G16"/>
    <mergeCell ref="I15:I16"/>
    <mergeCell ref="D13:D14"/>
    <mergeCell ref="E19:E20"/>
    <mergeCell ref="F19:F20"/>
    <mergeCell ref="B19:C19"/>
    <mergeCell ref="B13:C13"/>
    <mergeCell ref="B15:C15"/>
    <mergeCell ref="D15:D16"/>
    <mergeCell ref="D17:D18"/>
    <mergeCell ref="D19:D20"/>
    <mergeCell ref="B17:C17"/>
    <mergeCell ref="B23:C23"/>
    <mergeCell ref="G23:G24"/>
    <mergeCell ref="I19:I20"/>
    <mergeCell ref="J19:J20"/>
    <mergeCell ref="E21:E22"/>
    <mergeCell ref="F21:F22"/>
    <mergeCell ref="G21:G22"/>
    <mergeCell ref="I21:I22"/>
    <mergeCell ref="J21:J22"/>
    <mergeCell ref="G19:G20"/>
    <mergeCell ref="E25:E26"/>
    <mergeCell ref="F25:F26"/>
    <mergeCell ref="I23:I24"/>
    <mergeCell ref="D21:D22"/>
    <mergeCell ref="D23:D24"/>
    <mergeCell ref="B25:C25"/>
    <mergeCell ref="B21:C21"/>
    <mergeCell ref="G25:G26"/>
    <mergeCell ref="E23:E24"/>
    <mergeCell ref="F23:F24"/>
    <mergeCell ref="E29:E30"/>
    <mergeCell ref="F29:F30"/>
    <mergeCell ref="J23:J24"/>
    <mergeCell ref="I25:I26"/>
    <mergeCell ref="J25:J26"/>
    <mergeCell ref="B29:C29"/>
    <mergeCell ref="D25:D26"/>
    <mergeCell ref="E27:E28"/>
    <mergeCell ref="F27:F28"/>
    <mergeCell ref="G27:G28"/>
    <mergeCell ref="E31:E32"/>
    <mergeCell ref="F31:F32"/>
    <mergeCell ref="G29:G30"/>
    <mergeCell ref="B31:C31"/>
    <mergeCell ref="I31:I32"/>
    <mergeCell ref="J27:J28"/>
    <mergeCell ref="I29:I30"/>
    <mergeCell ref="J29:J30"/>
    <mergeCell ref="B27:C27"/>
    <mergeCell ref="I27:I28"/>
    <mergeCell ref="F37:F38"/>
    <mergeCell ref="G37:G38"/>
    <mergeCell ref="J35:J36"/>
    <mergeCell ref="J31:J32"/>
    <mergeCell ref="D27:D28"/>
    <mergeCell ref="E33:E34"/>
    <mergeCell ref="F33:F34"/>
    <mergeCell ref="G33:G34"/>
    <mergeCell ref="I33:I34"/>
    <mergeCell ref="G31:G32"/>
    <mergeCell ref="B37:C37"/>
    <mergeCell ref="E37:E38"/>
    <mergeCell ref="I37:I38"/>
    <mergeCell ref="J37:J38"/>
    <mergeCell ref="D33:D34"/>
    <mergeCell ref="D35:D36"/>
    <mergeCell ref="D37:D38"/>
    <mergeCell ref="E35:E36"/>
    <mergeCell ref="F35:F36"/>
    <mergeCell ref="J33:J34"/>
    <mergeCell ref="L7:M9"/>
    <mergeCell ref="L13:M15"/>
    <mergeCell ref="L5:L6"/>
    <mergeCell ref="L11:L12"/>
    <mergeCell ref="B33:C33"/>
    <mergeCell ref="B35:C35"/>
    <mergeCell ref="D31:D32"/>
    <mergeCell ref="G35:G36"/>
    <mergeCell ref="I35:I36"/>
    <mergeCell ref="D29:D30"/>
  </mergeCells>
  <conditionalFormatting sqref="A2:A4 B8 B10 B12 B14 B16 B18 A38:B65536 B22 B24 B26 B6 A28:B28 A30:B30 A32:B32 A34:B34 A36:B36 B20">
    <cfRule type="cellIs" priority="6" dxfId="8" operator="equal" stopIfTrue="1">
      <formula>"Water"</formula>
    </cfRule>
    <cfRule type="cellIs" priority="7" dxfId="7" operator="equal" stopIfTrue="1">
      <formula>"DMSO"</formula>
    </cfRule>
  </conditionalFormatting>
  <conditionalFormatting sqref="A33 A37 A35 A5 A7 A9 A11 A13 A15 A17 A19 A29 A31 A21:A27">
    <cfRule type="cellIs" priority="1" dxfId="8" operator="equal" stopIfTrue="1">
      <formula>"Water"</formula>
    </cfRule>
    <cfRule type="cellIs" priority="2" dxfId="7" operator="equal" stopIfTrue="1">
      <formula>"Acetone"</formula>
    </cfRule>
    <cfRule type="cellIs" priority="3" dxfId="6" operator="equal" stopIfTrue="1">
      <formula>"5% DMSO/acetonitrile"</formula>
    </cfRule>
  </conditionalFormatting>
  <conditionalFormatting sqref="H3 I2 F39:F65536 D2">
    <cfRule type="cellIs" priority="4" dxfId="4" operator="lessThan" stopIfTrue="1">
      <formula>70</formula>
    </cfRule>
  </conditionalFormatting>
  <conditionalFormatting sqref="H39:I65536 D39:E65536">
    <cfRule type="cellIs" priority="5" dxfId="4" operator="greaterThanOrEqual" stopIfTrue="1">
      <formula>120</formula>
    </cfRule>
  </conditionalFormatting>
  <conditionalFormatting sqref="G5:G38 J5:J38">
    <cfRule type="cellIs" priority="8" dxfId="3" operator="equal" stopIfTrue="1">
      <formula>"Positive"</formula>
    </cfRule>
    <cfRule type="cellIs" priority="9" dxfId="2" operator="equal" stopIfTrue="1">
      <formula>"Negative"</formula>
    </cfRule>
  </conditionalFormatting>
  <conditionalFormatting sqref="F5:F38">
    <cfRule type="cellIs" priority="19" dxfId="1" operator="between" stopIfTrue="1">
      <formula>3</formula>
      <formula>10</formula>
    </cfRule>
  </conditionalFormatting>
  <conditionalFormatting sqref="I5:I38">
    <cfRule type="cellIs" priority="20" dxfId="0" operator="between" stopIfTrue="1">
      <formula>4</formula>
      <formula>11</formula>
    </cfRule>
  </conditionalFormatting>
  <dataValidations count="1">
    <dataValidation errorStyle="warning" showInputMessage="1" showErrorMessage="1" promptTitle="Select Solvent" errorTitle="Solvent Error" error="Invalid Choice. Please select a solvent from the drop-down menu." sqref="A13 A17 A21 A25 A38:B38 A11 B8 A19 B12 A7 A5 A9 A23 B14 A15 B10 A27:A37 B18 B16 B20 B6 B36 B34 B32 B30 B28 A26:B26 A24:B24 A22:B22"/>
  </dataValidation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L'OREAL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 Ovigne</dc:creator>
  <cp:keywords/>
  <dc:description/>
  <cp:lastModifiedBy>福田 絵実里</cp:lastModifiedBy>
  <cp:lastPrinted>2017-01-25T04:15:27Z</cp:lastPrinted>
  <dcterms:created xsi:type="dcterms:W3CDTF">2010-01-27T08:25:53Z</dcterms:created>
  <dcterms:modified xsi:type="dcterms:W3CDTF">2020-07-20T02:52:45Z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